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と使い方" sheetId="1" state="visible" r:id="rId1"/>
    <sheet xmlns:r="http://schemas.openxmlformats.org/officeDocument/2006/relationships" name="いまの運用" sheetId="2" state="visible" r:id="rId2"/>
    <sheet xmlns:r="http://schemas.openxmlformats.org/officeDocument/2006/relationships" name="導入したあと" sheetId="3" state="visible" r:id="rId3"/>
    <sheet xmlns:r="http://schemas.openxmlformats.org/officeDocument/2006/relationships" name="まとめ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&quot;時間&quot;"/>
    <numFmt numFmtId="165" formatCode="#,##0&quot;円&quot;"/>
  </numFmts>
  <fonts count="14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0.5"/>
    </font>
    <font>
      <name val="Yu Gothic"/>
      <b val="1"/>
      <color rgb="0006405A"/>
      <sz val="12"/>
    </font>
    <font>
      <name val="Yu Gothic"/>
      <b val="1"/>
      <color rgb="00036297"/>
      <sz val="11"/>
    </font>
    <font>
      <name val="Yu Gothic"/>
      <color rgb="008A6412"/>
      <sz val="9.5"/>
    </font>
    <font>
      <name val="Yu Gothic"/>
      <b val="1"/>
      <color rgb="0006405A"/>
      <sz val="9.5"/>
    </font>
    <font>
      <name val="Yu Gothic"/>
      <color rgb="001C232B"/>
      <sz val="10"/>
    </font>
    <font>
      <name val="Yu Gothic"/>
      <b val="1"/>
      <color rgb="0006405A"/>
      <sz val="10.5"/>
    </font>
    <font>
      <name val="Yu Gothic"/>
      <color rgb="0051606B"/>
      <sz val="9.5"/>
    </font>
    <font>
      <name val="Yu Gothic"/>
      <b val="1"/>
      <color rgb="001C232B"/>
      <sz val="10"/>
    </font>
    <font>
      <name val="Yu Gothic"/>
      <b val="1"/>
      <color rgb="00B42318"/>
      <sz val="10"/>
    </font>
  </fonts>
  <fills count="6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6D6"/>
      </patternFill>
    </fill>
    <fill>
      <patternFill patternType="solid">
        <fgColor rgb="00EEF3F6"/>
      </patternFill>
    </fill>
  </fills>
  <borders count="6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  <border>
      <left/>
      <right/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/>
      <diagonal/>
    </border>
    <border>
      <left/>
      <right style="thin">
        <color rgb="00AAB4BB"/>
      </right>
      <top style="thin">
        <color rgb="00AAB4BB"/>
      </top>
      <bottom style="thin">
        <color rgb="00AAB4BB"/>
      </bottom>
      <diagonal/>
    </border>
    <border>
      <left/>
      <right/>
      <top style="thin">
        <color rgb="00AAB4BB"/>
      </top>
      <bottom style="thin">
        <color rgb="00AAB4B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3" fontId="4" fillId="4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1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4" fontId="10" fillId="3" borderId="1" applyAlignment="1" pivotButton="0" quotePrefix="0" xfId="0">
      <alignment horizontal="right" vertical="center"/>
    </xf>
    <xf numFmtId="165" fontId="10" fillId="3" borderId="1" applyAlignment="1" pivotButton="0" quotePrefix="0" xfId="0">
      <alignment horizontal="right" vertical="center"/>
    </xf>
    <xf numFmtId="0" fontId="10" fillId="3" borderId="1" applyAlignment="1" pivotButton="0" quotePrefix="0" xfId="0">
      <alignment vertical="center" wrapText="1"/>
    </xf>
    <xf numFmtId="0" fontId="0" fillId="0" borderId="4" pivotButton="0" quotePrefix="0" xfId="0"/>
    <xf numFmtId="164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11" fillId="0" borderId="0" applyAlignment="1" pivotButton="0" quotePrefix="0" xfId="0">
      <alignment vertical="top" wrapText="1"/>
    </xf>
    <xf numFmtId="0" fontId="2" fillId="0" borderId="0" pivotButton="0" quotePrefix="0" xfId="0"/>
    <xf numFmtId="0" fontId="12" fillId="0" borderId="0" pivotButton="0" quotePrefix="0" xfId="0"/>
    <xf numFmtId="0" fontId="10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0" fillId="0" borderId="5" pivotButton="0" quotePrefix="0" xfId="0"/>
    <xf numFmtId="0" fontId="3" fillId="5" borderId="1" applyAlignment="1" pivotButton="0" quotePrefix="0" xfId="0">
      <alignment horizontal="left" vertical="center"/>
    </xf>
    <xf numFmtId="0" fontId="1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</cols>
  <sheetData>
    <row r="1" ht="30" customHeight="1">
      <c r="A1" s="1" t="inlineStr">
        <is>
          <t>鍵の受け渡しの手間と費用 試算シート</t>
        </is>
      </c>
    </row>
    <row r="2" ht="34" customHeight="1">
      <c r="A2" s="2" t="inlineStr">
        <is>
          <t>いまの物理鍵の運用にかかる手間と費用を、施設の数字で計算するシートです。黄色の欄に書き込むと、月あたり・年あたりの時間と金額が出ます。</t>
        </is>
      </c>
    </row>
    <row r="4" ht="26" customHeight="1">
      <c r="A4" s="3" t="inlineStr">
        <is>
          <t>施設の名前</t>
        </is>
      </c>
      <c r="B4" s="4" t="inlineStr"/>
    </row>
    <row r="5" ht="26" customHeight="1">
      <c r="A5" s="3" t="inlineStr">
        <is>
          <t>扉の数</t>
        </is>
      </c>
      <c r="B5" s="4" t="inlineStr"/>
    </row>
    <row r="6" ht="26" customHeight="1">
      <c r="A6" s="3" t="inlineStr">
        <is>
          <t>試算した日</t>
        </is>
      </c>
      <c r="B6" s="4" t="inlineStr"/>
    </row>
    <row r="7" ht="26" customHeight="1">
      <c r="A7" s="3" t="inlineStr">
        <is>
          <t>試算した部署</t>
        </is>
      </c>
      <c r="B7" s="4" t="inlineStr"/>
    </row>
    <row r="9" ht="22" customHeight="1">
      <c r="A9" s="5" t="inlineStr">
        <is>
          <t>使い方</t>
        </is>
      </c>
    </row>
    <row r="10" ht="46" customHeight="1">
      <c r="A10" s="6" t="inlineStr">
        <is>
          <t>手順 1</t>
        </is>
      </c>
      <c r="B10" s="7" t="inlineStr">
        <is>
          <t>「いまの運用」のシートに、ふだんの回数・かかる時間・時給・外に払っている費用を書き込みます。入っている数字は例なので、施設の数字に書き換えてください。</t>
        </is>
      </c>
    </row>
    <row r="11" ht="46" customHeight="1">
      <c r="A11" s="6" t="inlineStr">
        <is>
          <t>手順 2</t>
        </is>
      </c>
      <c r="B11" s="7" t="inlineStr">
        <is>
          <t>「導入したあと」のシートに、スマートロックにしたあとも残る作業の回数と時間、見積書の金額（本体と工事、クラウドの月額利用料）を書き込みます。</t>
        </is>
      </c>
    </row>
    <row r="12" ht="46" customHeight="1">
      <c r="A12" s="6" t="inlineStr">
        <is>
          <t>手順 3</t>
        </is>
      </c>
      <c r="B12" s="7" t="inlineStr">
        <is>
          <t>「まとめ」のシートを印刷して、稟議や社内の説明に使ってください。いまと導入したあとの差と、初期費用を何年で回収できるかの目安が出ます。</t>
        </is>
      </c>
    </row>
    <row r="14" ht="22" customHeight="1">
      <c r="A14" s="5" t="inlineStr">
        <is>
          <t>ご注意</t>
        </is>
      </c>
    </row>
    <row r="15" ht="30" customHeight="1">
      <c r="A15" s="8" t="inlineStr">
        <is>
          <t>・このシートの金額は、書き込んだ数字から出した目安です。実際の費用や効果を約束するものではありません。</t>
        </is>
      </c>
    </row>
    <row r="16" ht="30" customHeight="1">
      <c r="A16" s="8" t="inlineStr">
        <is>
          <t>・本体・工事・クラウドの月額利用料は、お見積書の金額を書き込んでください。費用の内訳は、ヘルプセンターの記事「RemoteLOCK・TOBIRAの価格とお見積り」にあります。</t>
        </is>
      </c>
    </row>
    <row r="17" ht="30" customHeight="1">
      <c r="A17" s="8" t="inlineStr">
        <is>
          <t>・使える補助金・助成金があるときは、ヘルプセンターの記事「スマートロック導入の補助金・助成金」をご覧ください。</t>
        </is>
      </c>
    </row>
    <row r="18" ht="30" customHeight="1">
      <c r="A18" s="8" t="inlineStr">
        <is>
          <t>・このシートには、暗証番号やログインのパスワードを書かないでください。</t>
        </is>
      </c>
    </row>
  </sheetData>
  <mergeCells count="8">
    <mergeCell ref="A2:B2"/>
    <mergeCell ref="A16:B16"/>
    <mergeCell ref="A15:B15"/>
    <mergeCell ref="A14:B14"/>
    <mergeCell ref="A1:B1"/>
    <mergeCell ref="A17:B17"/>
    <mergeCell ref="A9:B9"/>
    <mergeCell ref="A18:B18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10" customWidth="1" min="4" max="4"/>
    <col width="13" customWidth="1" min="5" max="5"/>
    <col width="12" customWidth="1" min="6" max="6"/>
    <col width="14" customWidth="1" min="7" max="7"/>
  </cols>
  <sheetData>
    <row r="1" ht="30" customHeight="1">
      <c r="A1" s="1" t="inlineStr">
        <is>
          <t>いまの運用</t>
        </is>
      </c>
    </row>
    <row r="2" ht="34" customHeight="1">
      <c r="A2" s="2" t="inlineStr">
        <is>
          <t>物理鍵で運用しているいまの、受け渡し・回収・立ち会い・紛失などにかかる回数と時間、外に払っている費用を書き込みます。</t>
        </is>
      </c>
    </row>
    <row r="3">
      <c r="A3" s="9" t="inlineStr">
        <is>
          <t>黄色の欄の数字は例です。施設の数字に書き換えてください。時給は、作業をする人の時給（社内の基準）を入れます。</t>
        </is>
      </c>
    </row>
    <row r="5" ht="22" customHeight="1">
      <c r="A5" s="5" t="inlineStr">
        <is>
          <t>毎月くり返す作業（回数は1か月あたり）</t>
        </is>
      </c>
    </row>
    <row r="6" ht="32" customHeight="1">
      <c r="A6" s="10" t="inlineStr">
        <is>
          <t>作業</t>
        </is>
      </c>
      <c r="B6" s="10" t="inlineStr">
        <is>
          <t>回数</t>
        </is>
      </c>
      <c r="C6" s="10" t="inlineStr">
        <is>
          <t>1回の時間
（分）</t>
        </is>
      </c>
      <c r="D6" s="10" t="inlineStr">
        <is>
          <t>時給
（円）</t>
        </is>
      </c>
      <c r="E6" s="10" t="inlineStr">
        <is>
          <t>1回に外へ払う
費用（円）</t>
        </is>
      </c>
      <c r="F6" s="10" t="inlineStr">
        <is>
          <t>月あたりの時間</t>
        </is>
      </c>
      <c r="G6" s="10" t="inlineStr">
        <is>
          <t>月あたりの費用</t>
        </is>
      </c>
    </row>
    <row r="7" ht="30" customHeight="1">
      <c r="A7" s="11" t="inlineStr">
        <is>
          <t>鍵の受け渡し（入居・利用開始・入社などで、鍵を手渡す）</t>
        </is>
      </c>
      <c r="B7" s="12" t="n">
        <v>8</v>
      </c>
      <c r="C7" s="12" t="n">
        <v>30</v>
      </c>
      <c r="D7" s="13">
        <f>$C$24</f>
        <v/>
      </c>
      <c r="E7" s="12" t="n">
        <v>0</v>
      </c>
      <c r="F7" s="14">
        <f>B7*C7/60</f>
        <v/>
      </c>
      <c r="G7" s="15">
        <f>B7*(C7/60*D7+E7)</f>
        <v/>
      </c>
    </row>
    <row r="8" ht="30" customHeight="1">
      <c r="A8" s="11" t="inlineStr">
        <is>
          <t>鍵の返却・回収（退去・利用終了・退職など）</t>
        </is>
      </c>
      <c r="B8" s="12" t="n">
        <v>8</v>
      </c>
      <c r="C8" s="12" t="n">
        <v>20</v>
      </c>
      <c r="D8" s="13">
        <f>$C$24</f>
        <v/>
      </c>
      <c r="E8" s="12" t="n">
        <v>0</v>
      </c>
      <c r="F8" s="14">
        <f>B8*C8/60</f>
        <v/>
      </c>
      <c r="G8" s="15">
        <f>B8*(C8/60*D8+E8)</f>
        <v/>
      </c>
    </row>
    <row r="9" ht="30" customHeight="1">
      <c r="A9" s="11" t="inlineStr">
        <is>
          <t>業者・来客への鍵の貸し出しと返却（清掃・点検・工事など）</t>
        </is>
      </c>
      <c r="B9" s="12" t="n">
        <v>6</v>
      </c>
      <c r="C9" s="12" t="n">
        <v>15</v>
      </c>
      <c r="D9" s="13">
        <f>$C$24</f>
        <v/>
      </c>
      <c r="E9" s="12" t="n">
        <v>0</v>
      </c>
      <c r="F9" s="14">
        <f>B9*C9/60</f>
        <v/>
      </c>
      <c r="G9" s="15">
        <f>B9*(C9/60*D9+E9)</f>
        <v/>
      </c>
    </row>
    <row r="10" ht="30" customHeight="1">
      <c r="A10" s="11" t="inlineStr">
        <is>
          <t>夜間・休日の解錠の立ち会い（締め出し・急な来訪など）</t>
        </is>
      </c>
      <c r="B10" s="12" t="n">
        <v>1</v>
      </c>
      <c r="C10" s="12" t="n">
        <v>90</v>
      </c>
      <c r="D10" s="13">
        <f>$C$24</f>
        <v/>
      </c>
      <c r="E10" s="12" t="n">
        <v>0</v>
      </c>
      <c r="F10" s="14">
        <f>B10*C10/60</f>
        <v/>
      </c>
      <c r="G10" s="15">
        <f>B10*(C10/60*D10+E10)</f>
        <v/>
      </c>
    </row>
    <row r="11" ht="30" customHeight="1">
      <c r="A11" s="11" t="inlineStr">
        <is>
          <t>鍵の台帳の記入・照合</t>
        </is>
      </c>
      <c r="B11" s="12" t="n">
        <v>1</v>
      </c>
      <c r="C11" s="12" t="n">
        <v>60</v>
      </c>
      <c r="D11" s="13">
        <f>$C$24</f>
        <v/>
      </c>
      <c r="E11" s="12" t="n">
        <v>0</v>
      </c>
      <c r="F11" s="14">
        <f>B11*C11/60</f>
        <v/>
      </c>
      <c r="G11" s="15">
        <f>B11*(C11/60*D11+E11)</f>
        <v/>
      </c>
    </row>
    <row r="12" ht="30" customHeight="1">
      <c r="A12" s="11" t="inlineStr">
        <is>
          <t>その他（自由に書き込む）</t>
        </is>
      </c>
      <c r="B12" s="12" t="n">
        <v>0</v>
      </c>
      <c r="C12" s="12" t="n">
        <v>0</v>
      </c>
      <c r="D12" s="13">
        <f>$C$24</f>
        <v/>
      </c>
      <c r="E12" s="12" t="n">
        <v>0</v>
      </c>
      <c r="F12" s="14">
        <f>B12*C12/60</f>
        <v/>
      </c>
      <c r="G12" s="15">
        <f>B12*(C12/60*D12+E12)</f>
        <v/>
      </c>
    </row>
    <row r="13">
      <c r="A13" s="16" t="inlineStr">
        <is>
          <t>月あたりの合計</t>
        </is>
      </c>
      <c r="B13" s="17" t="n"/>
      <c r="C13" s="17" t="n"/>
      <c r="D13" s="17" t="n"/>
      <c r="E13" s="17" t="n"/>
      <c r="F13" s="18">
        <f>SUM(F7:F12)</f>
        <v/>
      </c>
      <c r="G13" s="19">
        <f>SUM(G7:G12)</f>
        <v/>
      </c>
    </row>
    <row r="15" ht="22" customHeight="1">
      <c r="A15" s="5" t="inlineStr">
        <is>
          <t>年に何回か起きること（回数は1年あたり）</t>
        </is>
      </c>
    </row>
    <row r="16" ht="32" customHeight="1">
      <c r="A16" s="10" t="inlineStr">
        <is>
          <t>作業</t>
        </is>
      </c>
      <c r="B16" s="10" t="inlineStr">
        <is>
          <t>回数</t>
        </is>
      </c>
      <c r="C16" s="10" t="inlineStr">
        <is>
          <t>1回の時間
（分）</t>
        </is>
      </c>
      <c r="D16" s="10" t="inlineStr">
        <is>
          <t>時給
（円）</t>
        </is>
      </c>
      <c r="E16" s="10" t="inlineStr">
        <is>
          <t>1回に外へ払う
費用（円）</t>
        </is>
      </c>
      <c r="F16" s="10" t="inlineStr">
        <is>
          <t>年あたりの時間</t>
        </is>
      </c>
      <c r="G16" s="10" t="inlineStr">
        <is>
          <t>年あたりの費用</t>
        </is>
      </c>
    </row>
    <row r="17" ht="30" customHeight="1">
      <c r="A17" s="11" t="inlineStr">
        <is>
          <t>鍵の紛失・未返却によるシリンダーの交換</t>
        </is>
      </c>
      <c r="B17" s="12" t="n">
        <v>2</v>
      </c>
      <c r="C17" s="12" t="n">
        <v>60</v>
      </c>
      <c r="D17" s="13">
        <f>$C$24</f>
        <v/>
      </c>
      <c r="E17" s="12" t="n">
        <v>20000</v>
      </c>
      <c r="F17" s="14">
        <f>B17*C17/60</f>
        <v/>
      </c>
      <c r="G17" s="15">
        <f>B17*(C17/60*D17+E17)</f>
        <v/>
      </c>
    </row>
    <row r="18" ht="30" customHeight="1">
      <c r="A18" s="11" t="inlineStr">
        <is>
          <t>合鍵の作成</t>
        </is>
      </c>
      <c r="B18" s="12" t="n">
        <v>10</v>
      </c>
      <c r="C18" s="12" t="n">
        <v>20</v>
      </c>
      <c r="D18" s="13">
        <f>$C$24</f>
        <v/>
      </c>
      <c r="E18" s="12" t="n">
        <v>1000</v>
      </c>
      <c r="F18" s="14">
        <f>B18*C18/60</f>
        <v/>
      </c>
      <c r="G18" s="15">
        <f>B18*(C18/60*D18+E18)</f>
        <v/>
      </c>
    </row>
    <row r="19" ht="30" customHeight="1">
      <c r="A19" s="11" t="inlineStr">
        <is>
          <t>電池の交換</t>
        </is>
      </c>
      <c r="B19" s="12" t="n">
        <v>0</v>
      </c>
      <c r="C19" s="12" t="n">
        <v>0</v>
      </c>
      <c r="D19" s="13">
        <f>$C$24</f>
        <v/>
      </c>
      <c r="E19" s="12" t="n">
        <v>0</v>
      </c>
      <c r="F19" s="14">
        <f>B19*C19/60</f>
        <v/>
      </c>
      <c r="G19" s="15">
        <f>B19*(C19/60*D19+E19)</f>
        <v/>
      </c>
    </row>
    <row r="20" ht="30" customHeight="1">
      <c r="A20" s="11" t="inlineStr">
        <is>
          <t>その他（自由に書き込む）</t>
        </is>
      </c>
      <c r="B20" s="12" t="n">
        <v>0</v>
      </c>
      <c r="C20" s="12" t="n">
        <v>0</v>
      </c>
      <c r="D20" s="13">
        <f>$C$24</f>
        <v/>
      </c>
      <c r="E20" s="12" t="n">
        <v>0</v>
      </c>
      <c r="F20" s="14">
        <f>B20*C20/60</f>
        <v/>
      </c>
      <c r="G20" s="15">
        <f>B20*(C20/60*D20+E20)</f>
        <v/>
      </c>
    </row>
    <row r="21">
      <c r="A21" s="16" t="inlineStr">
        <is>
          <t>年あたりの合計</t>
        </is>
      </c>
      <c r="B21" s="17" t="n"/>
      <c r="C21" s="17" t="n"/>
      <c r="D21" s="17" t="n"/>
      <c r="E21" s="17" t="n"/>
      <c r="F21" s="18">
        <f>SUM(F17:F20)</f>
        <v/>
      </c>
      <c r="G21" s="19">
        <f>SUM(G17:G20)</f>
        <v/>
      </c>
    </row>
    <row r="23" ht="22" customHeight="1">
      <c r="A23" s="5" t="inlineStr">
        <is>
          <t>時給と、月あたり・年あたりの合計</t>
        </is>
      </c>
    </row>
    <row r="24" ht="24" customHeight="1">
      <c r="A24" s="20" t="inlineStr">
        <is>
          <t>作業をする人の時給（円）</t>
        </is>
      </c>
      <c r="B24" s="21" t="n"/>
      <c r="C24" s="12" t="n">
        <v>2000</v>
      </c>
    </row>
    <row r="25">
      <c r="A25" s="16" t="inlineStr">
        <is>
          <t>月あたりの時間（年に起きることも12で割って足す）</t>
        </is>
      </c>
      <c r="B25" s="21" t="n"/>
      <c r="C25" s="22">
        <f>F13+F21/12</f>
        <v/>
      </c>
      <c r="D25" s="21" t="n"/>
    </row>
    <row r="26">
      <c r="A26" s="16" t="inlineStr">
        <is>
          <t>月あたりの費用</t>
        </is>
      </c>
      <c r="B26" s="21" t="n"/>
      <c r="C26" s="23">
        <f>G13+G21/12</f>
        <v/>
      </c>
      <c r="D26" s="21" t="n"/>
    </row>
    <row r="27">
      <c r="A27" s="16" t="inlineStr">
        <is>
          <t>年あたりの費用</t>
        </is>
      </c>
      <c r="B27" s="21" t="n"/>
      <c r="C27" s="23">
        <f>G13*12+G21</f>
        <v/>
      </c>
      <c r="D27" s="21" t="n"/>
    </row>
  </sheetData>
  <mergeCells count="13">
    <mergeCell ref="A26:B26"/>
    <mergeCell ref="A24:B24"/>
    <mergeCell ref="A1:G1"/>
    <mergeCell ref="A25:B25"/>
    <mergeCell ref="A3:G3"/>
    <mergeCell ref="C25:D25"/>
    <mergeCell ref="C27:D27"/>
    <mergeCell ref="A2:G2"/>
    <mergeCell ref="A15:G15"/>
    <mergeCell ref="A27:B27"/>
    <mergeCell ref="C26:D26"/>
    <mergeCell ref="A5:G5"/>
    <mergeCell ref="A23:G23"/>
  </mergeCell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10" customWidth="1" min="4" max="4"/>
    <col width="13" customWidth="1" min="5" max="5"/>
    <col width="12" customWidth="1" min="6" max="6"/>
    <col width="14" customWidth="1" min="7" max="7"/>
  </cols>
  <sheetData>
    <row r="1" ht="30" customHeight="1">
      <c r="A1" s="1" t="inlineStr">
        <is>
          <t>導入したあと</t>
        </is>
      </c>
    </row>
    <row r="2" ht="34" customHeight="1">
      <c r="A2" s="2" t="inlineStr">
        <is>
          <t>スマートロックにしたあとも残る作業の回数と時間を書き込みます。番号の発行や電池の交換など、新しく増える作業も入れてください。</t>
        </is>
      </c>
    </row>
    <row r="3">
      <c r="A3" s="9" t="inlineStr">
        <is>
          <t>黄色の欄の数字は例です。施設の数字に書き換えてください。時給は、作業をする人の時給（社内の基準）を入れます。</t>
        </is>
      </c>
    </row>
    <row r="5" ht="22" customHeight="1">
      <c r="A5" s="5" t="inlineStr">
        <is>
          <t>毎月くり返す作業（回数は1か月あたり）</t>
        </is>
      </c>
    </row>
    <row r="6" ht="32" customHeight="1">
      <c r="A6" s="10" t="inlineStr">
        <is>
          <t>作業</t>
        </is>
      </c>
      <c r="B6" s="10" t="inlineStr">
        <is>
          <t>回数</t>
        </is>
      </c>
      <c r="C6" s="10" t="inlineStr">
        <is>
          <t>1回の時間
（分）</t>
        </is>
      </c>
      <c r="D6" s="10" t="inlineStr">
        <is>
          <t>時給
（円）</t>
        </is>
      </c>
      <c r="E6" s="10" t="inlineStr">
        <is>
          <t>1回に外へ払う
費用（円）</t>
        </is>
      </c>
      <c r="F6" s="10" t="inlineStr">
        <is>
          <t>月あたりの時間</t>
        </is>
      </c>
      <c r="G6" s="10" t="inlineStr">
        <is>
          <t>月あたりの費用</t>
        </is>
      </c>
    </row>
    <row r="7" ht="30" customHeight="1">
      <c r="A7" s="11" t="inlineStr">
        <is>
          <t>鍵の受け渡し（入居・利用開始・入社などで、鍵を手渡す）</t>
        </is>
      </c>
      <c r="B7" s="12" t="n">
        <v>8</v>
      </c>
      <c r="C7" s="12" t="n">
        <v>5</v>
      </c>
      <c r="D7" s="13">
        <f>$C$24</f>
        <v/>
      </c>
      <c r="E7" s="12" t="n">
        <v>0</v>
      </c>
      <c r="F7" s="14">
        <f>B7*C7/60</f>
        <v/>
      </c>
      <c r="G7" s="15">
        <f>B7*(C7/60*D7+E7)</f>
        <v/>
      </c>
    </row>
    <row r="8" ht="30" customHeight="1">
      <c r="A8" s="11" t="inlineStr">
        <is>
          <t>鍵の返却・回収（退去・利用終了・退職など）</t>
        </is>
      </c>
      <c r="B8" s="12" t="n">
        <v>0</v>
      </c>
      <c r="C8" s="12" t="n">
        <v>0</v>
      </c>
      <c r="D8" s="13">
        <f>$C$24</f>
        <v/>
      </c>
      <c r="E8" s="12" t="n">
        <v>0</v>
      </c>
      <c r="F8" s="14">
        <f>B8*C8/60</f>
        <v/>
      </c>
      <c r="G8" s="15">
        <f>B8*(C8/60*D8+E8)</f>
        <v/>
      </c>
    </row>
    <row r="9" ht="30" customHeight="1">
      <c r="A9" s="11" t="inlineStr">
        <is>
          <t>業者・来客への鍵の貸し出しと返却（清掃・点検・工事など）</t>
        </is>
      </c>
      <c r="B9" s="12" t="n">
        <v>6</v>
      </c>
      <c r="C9" s="12" t="n">
        <v>3</v>
      </c>
      <c r="D9" s="13">
        <f>$C$24</f>
        <v/>
      </c>
      <c r="E9" s="12" t="n">
        <v>0</v>
      </c>
      <c r="F9" s="14">
        <f>B9*C9/60</f>
        <v/>
      </c>
      <c r="G9" s="15">
        <f>B9*(C9/60*D9+E9)</f>
        <v/>
      </c>
    </row>
    <row r="10" ht="30" customHeight="1">
      <c r="A10" s="11" t="inlineStr">
        <is>
          <t>夜間・休日の解錠の立ち会い（締め出し・急な来訪など）</t>
        </is>
      </c>
      <c r="B10" s="12" t="n">
        <v>1</v>
      </c>
      <c r="C10" s="12" t="n">
        <v>10</v>
      </c>
      <c r="D10" s="13">
        <f>$C$24</f>
        <v/>
      </c>
      <c r="E10" s="12" t="n">
        <v>0</v>
      </c>
      <c r="F10" s="14">
        <f>B10*C10/60</f>
        <v/>
      </c>
      <c r="G10" s="15">
        <f>B10*(C10/60*D10+E10)</f>
        <v/>
      </c>
    </row>
    <row r="11" ht="30" customHeight="1">
      <c r="A11" s="11" t="inlineStr">
        <is>
          <t>鍵の台帳の記入・照合</t>
        </is>
      </c>
      <c r="B11" s="12" t="n">
        <v>1</v>
      </c>
      <c r="C11" s="12" t="n">
        <v>15</v>
      </c>
      <c r="D11" s="13">
        <f>$C$24</f>
        <v/>
      </c>
      <c r="E11" s="12" t="n">
        <v>0</v>
      </c>
      <c r="F11" s="14">
        <f>B11*C11/60</f>
        <v/>
      </c>
      <c r="G11" s="15">
        <f>B11*(C11/60*D11+E11)</f>
        <v/>
      </c>
    </row>
    <row r="12" ht="30" customHeight="1">
      <c r="A12" s="11" t="inlineStr">
        <is>
          <t>その他（自由に書き込む）</t>
        </is>
      </c>
      <c r="B12" s="12" t="n">
        <v>0</v>
      </c>
      <c r="C12" s="12" t="n">
        <v>0</v>
      </c>
      <c r="D12" s="13">
        <f>$C$24</f>
        <v/>
      </c>
      <c r="E12" s="12" t="n">
        <v>0</v>
      </c>
      <c r="F12" s="14">
        <f>B12*C12/60</f>
        <v/>
      </c>
      <c r="G12" s="15">
        <f>B12*(C12/60*D12+E12)</f>
        <v/>
      </c>
    </row>
    <row r="13">
      <c r="A13" s="16" t="inlineStr">
        <is>
          <t>月あたりの合計</t>
        </is>
      </c>
      <c r="B13" s="17" t="n"/>
      <c r="C13" s="17" t="n"/>
      <c r="D13" s="17" t="n"/>
      <c r="E13" s="17" t="n"/>
      <c r="F13" s="18">
        <f>SUM(F7:F12)</f>
        <v/>
      </c>
      <c r="G13" s="19">
        <f>SUM(G7:G12)</f>
        <v/>
      </c>
    </row>
    <row r="15" ht="22" customHeight="1">
      <c r="A15" s="5" t="inlineStr">
        <is>
          <t>年に何回か起きること（回数は1年あたり）</t>
        </is>
      </c>
    </row>
    <row r="16" ht="32" customHeight="1">
      <c r="A16" s="10" t="inlineStr">
        <is>
          <t>作業</t>
        </is>
      </c>
      <c r="B16" s="10" t="inlineStr">
        <is>
          <t>回数</t>
        </is>
      </c>
      <c r="C16" s="10" t="inlineStr">
        <is>
          <t>1回の時間
（分）</t>
        </is>
      </c>
      <c r="D16" s="10" t="inlineStr">
        <is>
          <t>時給
（円）</t>
        </is>
      </c>
      <c r="E16" s="10" t="inlineStr">
        <is>
          <t>1回に外へ払う
費用（円）</t>
        </is>
      </c>
      <c r="F16" s="10" t="inlineStr">
        <is>
          <t>年あたりの時間</t>
        </is>
      </c>
      <c r="G16" s="10" t="inlineStr">
        <is>
          <t>年あたりの費用</t>
        </is>
      </c>
    </row>
    <row r="17" ht="30" customHeight="1">
      <c r="A17" s="11" t="inlineStr">
        <is>
          <t>鍵の紛失・未返却によるシリンダーの交換</t>
        </is>
      </c>
      <c r="B17" s="12" t="n">
        <v>0</v>
      </c>
      <c r="C17" s="12" t="n">
        <v>0</v>
      </c>
      <c r="D17" s="13">
        <f>$C$24</f>
        <v/>
      </c>
      <c r="E17" s="12" t="n">
        <v>0</v>
      </c>
      <c r="F17" s="14">
        <f>B17*C17/60</f>
        <v/>
      </c>
      <c r="G17" s="15">
        <f>B17*(C17/60*D17+E17)</f>
        <v/>
      </c>
    </row>
    <row r="18" ht="30" customHeight="1">
      <c r="A18" s="11" t="inlineStr">
        <is>
          <t>合鍵の作成</t>
        </is>
      </c>
      <c r="B18" s="12" t="n">
        <v>0</v>
      </c>
      <c r="C18" s="12" t="n">
        <v>0</v>
      </c>
      <c r="D18" s="13">
        <f>$C$24</f>
        <v/>
      </c>
      <c r="E18" s="12" t="n">
        <v>0</v>
      </c>
      <c r="F18" s="14">
        <f>B18*C18/60</f>
        <v/>
      </c>
      <c r="G18" s="15">
        <f>B18*(C18/60*D18+E18)</f>
        <v/>
      </c>
    </row>
    <row r="19" ht="30" customHeight="1">
      <c r="A19" s="11" t="inlineStr">
        <is>
          <t>電池の交換</t>
        </is>
      </c>
      <c r="B19" s="12" t="n">
        <v>4</v>
      </c>
      <c r="C19" s="12" t="n">
        <v>15</v>
      </c>
      <c r="D19" s="13">
        <f>$C$24</f>
        <v/>
      </c>
      <c r="E19" s="12" t="n">
        <v>1000</v>
      </c>
      <c r="F19" s="14">
        <f>B19*C19/60</f>
        <v/>
      </c>
      <c r="G19" s="15">
        <f>B19*(C19/60*D19+E19)</f>
        <v/>
      </c>
    </row>
    <row r="20" ht="30" customHeight="1">
      <c r="A20" s="11" t="inlineStr">
        <is>
          <t>その他（自由に書き込む）</t>
        </is>
      </c>
      <c r="B20" s="12" t="n">
        <v>0</v>
      </c>
      <c r="C20" s="12" t="n">
        <v>0</v>
      </c>
      <c r="D20" s="13">
        <f>$C$24</f>
        <v/>
      </c>
      <c r="E20" s="12" t="n">
        <v>0</v>
      </c>
      <c r="F20" s="14">
        <f>B20*C20/60</f>
        <v/>
      </c>
      <c r="G20" s="15">
        <f>B20*(C20/60*D20+E20)</f>
        <v/>
      </c>
    </row>
    <row r="21">
      <c r="A21" s="16" t="inlineStr">
        <is>
          <t>年あたりの合計</t>
        </is>
      </c>
      <c r="B21" s="17" t="n"/>
      <c r="C21" s="17" t="n"/>
      <c r="D21" s="17" t="n"/>
      <c r="E21" s="17" t="n"/>
      <c r="F21" s="18">
        <f>SUM(F17:F20)</f>
        <v/>
      </c>
      <c r="G21" s="19">
        <f>SUM(G17:G20)</f>
        <v/>
      </c>
    </row>
    <row r="23" ht="22" customHeight="1">
      <c r="A23" s="5" t="inlineStr">
        <is>
          <t>時給と、見積書の金額</t>
        </is>
      </c>
    </row>
    <row r="24">
      <c r="A24" s="20" t="inlineStr">
        <is>
          <t>作業をする人の時給（円）</t>
        </is>
      </c>
      <c r="B24" s="21" t="n"/>
      <c r="C24" s="13">
        <f>'いまの運用'!C24</f>
        <v/>
      </c>
    </row>
    <row r="25" ht="26" customHeight="1">
      <c r="A25" s="20" t="inlineStr">
        <is>
          <t>初期費用（本体・工事などの合計。お見積書の金額）</t>
        </is>
      </c>
      <c r="B25" s="21" t="n"/>
      <c r="C25" s="24" t="n"/>
      <c r="D25" s="21" t="n"/>
    </row>
    <row r="26" ht="26" customHeight="1">
      <c r="A26" s="20" t="inlineStr">
        <is>
          <t>クラウドの月額利用料（お見積書の金額）</t>
        </is>
      </c>
      <c r="B26" s="21" t="n"/>
      <c r="C26" s="24" t="n"/>
      <c r="D26" s="21" t="n"/>
    </row>
    <row r="27" ht="16" customHeight="1">
      <c r="A27" s="25" t="inlineStr">
        <is>
          <t>初期費用とクラウドの月額利用料は、お見積書の金額を書き込んでください（空欄のままだと0円で計算します）。</t>
        </is>
      </c>
    </row>
    <row r="29" ht="22" customHeight="1">
      <c r="A29" s="5" t="inlineStr">
        <is>
          <t>月あたり・年あたりの合計</t>
        </is>
      </c>
    </row>
    <row r="30">
      <c r="A30" s="16" t="inlineStr">
        <is>
          <t>月あたりの時間（年に起きることも12で割って足す）</t>
        </is>
      </c>
      <c r="B30" s="21" t="n"/>
      <c r="C30" s="22">
        <f>F13+F21/12</f>
        <v/>
      </c>
      <c r="D30" s="21" t="n"/>
    </row>
    <row r="31">
      <c r="A31" s="16" t="inlineStr">
        <is>
          <t>月あたりの費用（作業とクラウドの月額利用料）</t>
        </is>
      </c>
      <c r="B31" s="21" t="n"/>
      <c r="C31" s="23">
        <f>G13+G21/12+C26</f>
        <v/>
      </c>
      <c r="D31" s="21" t="n"/>
    </row>
    <row r="32">
      <c r="A32" s="16" t="inlineStr">
        <is>
          <t>年あたりの費用（作業とクラウドの月額利用料）</t>
        </is>
      </c>
      <c r="B32" s="21" t="n"/>
      <c r="C32" s="23">
        <f>G13*12+G21+C26*12</f>
        <v/>
      </c>
      <c r="D32" s="21" t="n"/>
    </row>
  </sheetData>
  <mergeCells count="19">
    <mergeCell ref="A24:B24"/>
    <mergeCell ref="A30:B30"/>
    <mergeCell ref="C30:D30"/>
    <mergeCell ref="A29:G29"/>
    <mergeCell ref="C26:D26"/>
    <mergeCell ref="A25:B25"/>
    <mergeCell ref="C25:D25"/>
    <mergeCell ref="A15:G15"/>
    <mergeCell ref="C31:D31"/>
    <mergeCell ref="A26:B26"/>
    <mergeCell ref="A1:G1"/>
    <mergeCell ref="A32:B32"/>
    <mergeCell ref="C32:D32"/>
    <mergeCell ref="A27:G27"/>
    <mergeCell ref="A3:G3"/>
    <mergeCell ref="A2:G2"/>
    <mergeCell ref="A31:B31"/>
    <mergeCell ref="A5:G5"/>
    <mergeCell ref="A23:G23"/>
  </mergeCells>
  <pageMargins left="0.4" right="0.4" top="0.5" bottom="0.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1" t="inlineStr">
        <is>
          <t>鍵の受け渡しの手間と費用 試算のまとめ</t>
        </is>
      </c>
    </row>
    <row r="2" ht="34" customHeight="1">
      <c r="A2" s="2" t="inlineStr">
        <is>
          <t>「いまの運用」と「導入したあと」のシートに書き込んだ数字から出した目安です。稟議や社内の説明にお使いください。</t>
        </is>
      </c>
    </row>
    <row r="3">
      <c r="A3" s="26" t="inlineStr">
        <is>
          <t>施設：</t>
        </is>
      </c>
      <c r="B3" s="27">
        <f>IF('表紙と使い方'!B4="","",'表紙と使い方'!B4)</f>
        <v/>
      </c>
      <c r="C3" s="26" t="inlineStr">
        <is>
          <t>試算した日：</t>
        </is>
      </c>
      <c r="D3" s="27">
        <f>IF('表紙と使い方'!B6="","",'表紙と使い方'!B6)</f>
        <v/>
      </c>
    </row>
    <row r="5" ht="24" customHeight="1">
      <c r="A5" s="28" t="inlineStr"/>
      <c r="B5" s="28" t="inlineStr">
        <is>
          <t>いま</t>
        </is>
      </c>
      <c r="C5" s="28" t="inlineStr">
        <is>
          <t>導入したあと</t>
        </is>
      </c>
      <c r="D5" s="28" t="inlineStr">
        <is>
          <t>差（減る分）</t>
        </is>
      </c>
    </row>
    <row r="6" ht="26" customHeight="1">
      <c r="A6" s="16" t="inlineStr">
        <is>
          <t>月あたりの時間</t>
        </is>
      </c>
      <c r="B6" s="29">
        <f>'いまの運用'!C25</f>
        <v/>
      </c>
      <c r="C6" s="29">
        <f>'導入したあと'!C30</f>
        <v/>
      </c>
      <c r="D6" s="30">
        <f>B6-C6</f>
        <v/>
      </c>
    </row>
    <row r="7" ht="26" customHeight="1">
      <c r="A7" s="16" t="inlineStr">
        <is>
          <t>月あたりの費用</t>
        </is>
      </c>
      <c r="B7" s="31">
        <f>'いまの運用'!C26</f>
        <v/>
      </c>
      <c r="C7" s="31">
        <f>'導入したあと'!C31</f>
        <v/>
      </c>
      <c r="D7" s="32">
        <f>B7-C7</f>
        <v/>
      </c>
    </row>
    <row r="8" ht="26" customHeight="1">
      <c r="A8" s="16" t="inlineStr">
        <is>
          <t>年あたりの費用</t>
        </is>
      </c>
      <c r="B8" s="31">
        <f>'いまの運用'!C27</f>
        <v/>
      </c>
      <c r="C8" s="31">
        <f>'導入したあと'!C32</f>
        <v/>
      </c>
      <c r="D8" s="32">
        <f>B8-C8</f>
        <v/>
      </c>
    </row>
    <row r="10" ht="26" customHeight="1">
      <c r="A10" s="16" t="inlineStr">
        <is>
          <t>初期費用（本体・工事など）</t>
        </is>
      </c>
      <c r="B10" s="31">
        <f>'導入したあと'!C25</f>
        <v/>
      </c>
      <c r="C10" s="33" t="n"/>
      <c r="D10" s="21" t="n"/>
    </row>
    <row r="11" ht="26" customHeight="1">
      <c r="A11" s="16" t="inlineStr">
        <is>
          <t>初期費用を回収できる年数の目安</t>
        </is>
      </c>
      <c r="B11" s="34">
        <f>IF(D8&lt;=0,"年あたりの費用が減らないため、出せません",IF(B10=0,"初期費用を書き込むと出ます",ROUND(B10/D8,1)&amp;" 年"))</f>
        <v/>
      </c>
      <c r="C11" s="33" t="n"/>
      <c r="D11" s="21" t="n"/>
    </row>
    <row r="12" ht="30" customHeight="1">
      <c r="A12" s="35">
        <f>IF(OR('導入したあと'!C25="",'導入したあと'!C26=""),"※ お見積書の金額（初期費用・クラウドの月額利用料）が空欄です。書き込むまで、導入したあとの費用に入っていません","")</f>
        <v/>
      </c>
    </row>
    <row r="14" ht="22" customHeight="1">
      <c r="A14" s="5" t="inlineStr">
        <is>
          <t>数字に出ない変化（当てはまるものに ✓ を付けてください）</t>
        </is>
      </c>
    </row>
    <row r="15" ht="22" customHeight="1">
      <c r="A15" s="36" t="inlineStr">
        <is>
          <t>□　誰が・いつ入ったかの記録が、クラウド管理画面に残る</t>
        </is>
      </c>
    </row>
    <row r="16" ht="22" customHeight="1">
      <c r="A16" s="36" t="inlineStr">
        <is>
          <t>□　番号の発行と削除を、現地に行かずにクラウド管理画面でできる</t>
        </is>
      </c>
    </row>
    <row r="17" ht="22" customHeight="1">
      <c r="A17" s="36" t="inlineStr">
        <is>
          <t>□　期間を決めて発行した番号は、期間が終わると使えなくなる</t>
        </is>
      </c>
    </row>
    <row r="18" ht="22" customHeight="1">
      <c r="A18" s="36" t="inlineStr">
        <is>
          <t>□　番号が漏れたときは、番号を変えれば済む（シリンダーの交換が要らない）</t>
        </is>
      </c>
    </row>
    <row r="19" ht="22" customHeight="1">
      <c r="A19" s="36" t="inlineStr">
        <is>
          <t>□　鍵の受け渡しのために、利用者と時間を合わせなくてよい</t>
        </is>
      </c>
    </row>
    <row r="20" ht="22" customHeight="1">
      <c r="A20" s="36" t="inlineStr">
        <is>
          <t>□　（自由に書き込む）</t>
        </is>
      </c>
    </row>
    <row r="22" ht="16" customHeight="1">
      <c r="A22" s="25" t="inlineStr">
        <is>
          <t>・金額は、書き込んだ数字から出した目安です。実際の費用や効果を約束するものではありません。</t>
        </is>
      </c>
    </row>
    <row r="23" ht="16" customHeight="1">
      <c r="A23" s="25" t="inlineStr">
        <is>
          <t>・初期費用とクラウドの月額利用料は、お見積書の金額を使っています。</t>
        </is>
      </c>
    </row>
  </sheetData>
  <mergeCells count="14">
    <mergeCell ref="B10:D10"/>
    <mergeCell ref="A1:D1"/>
    <mergeCell ref="B11:D11"/>
    <mergeCell ref="A17:D17"/>
    <mergeCell ref="A18:D18"/>
    <mergeCell ref="A23:D23"/>
    <mergeCell ref="A22:D22"/>
    <mergeCell ref="A12:D12"/>
    <mergeCell ref="A20:D20"/>
    <mergeCell ref="A15:D15"/>
    <mergeCell ref="A2:D2"/>
    <mergeCell ref="A16:D16"/>
    <mergeCell ref="A19:D19"/>
    <mergeCell ref="A14:D14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2026-10-18T23:11:37Z</dcterms:created>
  <dcterms:modified xmlns:dcterms="http://purl.org/dc/terms/" xmlns:xsi="http://www.w3.org/2001/XMLSchema-instance" xsi:type="dcterms:W3CDTF">2026-10-18T23:11:37Z</dcterms:modified>
</cp:coreProperties>
</file>