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と使い方" sheetId="1" state="visible" r:id="rId1"/>
    <sheet xmlns:r="http://schemas.openxmlformats.org/officeDocument/2006/relationships" name="試算の見込み" sheetId="2" state="visible" r:id="rId2"/>
    <sheet xmlns:r="http://schemas.openxmlformats.org/officeDocument/2006/relationships" name="実績（数字）" sheetId="3" state="visible" r:id="rId3"/>
    <sheet xmlns:r="http://schemas.openxmlformats.org/officeDocument/2006/relationships" name="声と気づきのメモ" sheetId="4" state="visible" r:id="rId4"/>
    <sheet xmlns:r="http://schemas.openxmlformats.org/officeDocument/2006/relationships" name="まとめ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#,##0.0&quot;時間&quot;"/>
    <numFmt numFmtId="166" formatCode="#,##0&quot;円&quot;"/>
  </numFmts>
  <fonts count="15">
    <font>
      <name val="Calibri"/>
      <family val="2"/>
      <color theme="1"/>
      <sz val="11"/>
      <scheme val="minor"/>
    </font>
    <font>
      <name val="Yu Gothic"/>
      <b val="1"/>
      <color rgb="00FFFFFF"/>
      <sz val="16"/>
    </font>
    <font>
      <name val="Yu Gothic"/>
      <color rgb="0051606B"/>
      <sz val="10"/>
    </font>
    <font>
      <name val="Yu Gothic"/>
      <b val="1"/>
      <color rgb="0006405A"/>
      <sz val="11"/>
    </font>
    <font>
      <name val="Yu Gothic"/>
      <color rgb="001C232B"/>
      <sz val="10.5"/>
    </font>
    <font>
      <name val="Yu Gothic"/>
      <color rgb="0051606B"/>
      <sz val="9.5"/>
    </font>
    <font>
      <name val="Yu Gothic"/>
      <b val="1"/>
      <color rgb="0006405A"/>
      <sz val="12"/>
    </font>
    <font>
      <name val="Yu Gothic"/>
      <b val="1"/>
      <color rgb="00036297"/>
      <sz val="11"/>
    </font>
    <font>
      <name val="Yu Gothic"/>
      <b val="1"/>
      <color rgb="00B42318"/>
      <sz val="10"/>
    </font>
    <font>
      <name val="Yu Gothic"/>
      <b val="1"/>
      <color rgb="0006405A"/>
      <sz val="10.5"/>
    </font>
    <font>
      <name val="Yu Gothic"/>
      <b val="1"/>
      <color rgb="0006405A"/>
      <sz val="9.5"/>
    </font>
    <font>
      <name val="Yu Gothic"/>
      <color rgb="001C232B"/>
      <sz val="10"/>
    </font>
    <font>
      <name val="Yu Gothic"/>
      <b val="1"/>
      <color rgb="0006405A"/>
      <sz val="10"/>
    </font>
    <font>
      <name val="Yu Gothic"/>
      <i val="1"/>
      <color rgb="0051606B"/>
      <sz val="10"/>
    </font>
    <font>
      <name val="Yu Gothic"/>
      <b val="1"/>
      <color rgb="001C232B"/>
      <sz val="10"/>
    </font>
  </fonts>
  <fills count="7">
    <fill>
      <patternFill/>
    </fill>
    <fill>
      <patternFill patternType="gray125"/>
    </fill>
    <fill>
      <patternFill patternType="solid">
        <fgColor rgb="0006405A"/>
      </patternFill>
    </fill>
    <fill>
      <patternFill patternType="solid">
        <fgColor rgb="00D6E6EF"/>
      </patternFill>
    </fill>
    <fill>
      <patternFill patternType="solid">
        <fgColor rgb="00FFF6D6"/>
      </patternFill>
    </fill>
    <fill>
      <patternFill patternType="solid">
        <fgColor rgb="00EEF3F6"/>
      </patternFill>
    </fill>
    <fill>
      <patternFill patternType="solid">
        <fgColor rgb="00F3F7FA"/>
      </patternFill>
    </fill>
  </fills>
  <borders count="6">
    <border>
      <left/>
      <right/>
      <top/>
      <bottom/>
      <diagonal/>
    </border>
    <border>
      <left style="thin">
        <color rgb="00AAB4BB"/>
      </left>
      <right style="thin">
        <color rgb="00AAB4BB"/>
      </right>
      <top style="thin">
        <color rgb="00AAB4BB"/>
      </top>
      <bottom style="thin">
        <color rgb="00AAB4BB"/>
      </bottom>
    </border>
    <border>
      <left/>
      <right/>
      <top style="thin">
        <color rgb="00AAB4BB"/>
      </top>
      <bottom/>
      <diagonal/>
    </border>
    <border>
      <left/>
      <right style="thin">
        <color rgb="00AAB4BB"/>
      </right>
      <top style="thin">
        <color rgb="00AAB4BB"/>
      </top>
      <bottom/>
      <diagonal/>
    </border>
    <border>
      <left/>
      <right style="thin">
        <color rgb="00AAB4BB"/>
      </right>
      <top style="thin">
        <color rgb="00AAB4BB"/>
      </top>
      <bottom style="thin">
        <color rgb="00AAB4BB"/>
      </bottom>
      <diagonal/>
    </border>
    <border>
      <left/>
      <right/>
      <top style="thin">
        <color rgb="00AAB4BB"/>
      </top>
      <bottom style="thin">
        <color rgb="00AAB4BB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  <xf numFmtId="164" fontId="4" fillId="5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9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 wrapText="1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9" fillId="3" borderId="1" applyAlignment="1" pivotButton="0" quotePrefix="0" xfId="0">
      <alignment vertical="center" wrapText="1"/>
    </xf>
    <xf numFmtId="0" fontId="0" fillId="0" borderId="4" pivotButton="0" quotePrefix="0" xfId="0"/>
    <xf numFmtId="3" fontId="4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10" fillId="3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vertical="center" wrapText="1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0" borderId="1" applyAlignment="1" pivotButton="0" quotePrefix="0" xfId="0">
      <alignment vertical="center" wrapText="1"/>
    </xf>
    <xf numFmtId="165" fontId="9" fillId="3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12" fillId="3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vertical="center" wrapText="1"/>
    </xf>
    <xf numFmtId="164" fontId="11" fillId="0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4" fillId="0" borderId="0" pivotButton="0" quotePrefix="0" xfId="0"/>
    <xf numFmtId="164" fontId="14" fillId="0" borderId="0" pivotButton="0" quotePrefix="0" xfId="0"/>
    <xf numFmtId="165" fontId="4" fillId="0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right" vertical="center"/>
    </xf>
    <xf numFmtId="0" fontId="9" fillId="5" borderId="1" applyAlignment="1" pivotButton="0" quotePrefix="0" xfId="0">
      <alignment horizontal="center" vertical="center" wrapText="1"/>
    </xf>
    <xf numFmtId="3" fontId="4" fillId="5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top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</cols>
  <sheetData>
    <row r="1" ht="30" customHeight="1">
      <c r="A1" s="1" t="inlineStr">
        <is>
          <t>導入後の効果の振り返りシート</t>
        </is>
      </c>
    </row>
    <row r="2" ht="34" customHeight="1">
      <c r="A2" s="2" t="inlineStr">
        <is>
          <t>スマートロックを導入する前に見込んだ数字と、導入して3か月後・1年後の実際の数字を並べて比べるシートです。利用者やスタッフの声もあわせて書き残せます。</t>
        </is>
      </c>
    </row>
    <row r="4" ht="26" customHeight="1">
      <c r="A4" s="3" t="inlineStr">
        <is>
          <t>施設の名前</t>
        </is>
      </c>
      <c r="B4" s="4" t="n"/>
    </row>
    <row r="5" ht="26" customHeight="1">
      <c r="A5" s="3" t="inlineStr">
        <is>
          <t>導入した日（運用を始めた日）</t>
        </is>
      </c>
      <c r="B5" s="5" t="n"/>
    </row>
    <row r="6" ht="26" customHeight="1">
      <c r="A6" s="3" t="inlineStr">
        <is>
          <t>記入した部署</t>
        </is>
      </c>
      <c r="B6" s="4" t="n"/>
    </row>
    <row r="7" ht="26" customHeight="1">
      <c r="A7" s="3" t="inlineStr">
        <is>
          <t>3か月後に振り返る日</t>
        </is>
      </c>
      <c r="B7" s="6">
        <f>IF(ISNUMBER(B5),EDATE(B5,3),"導入した日を入れると出ます")</f>
        <v/>
      </c>
    </row>
    <row r="8" ht="26" customHeight="1">
      <c r="A8" s="3" t="inlineStr">
        <is>
          <t>1年後に振り返る日</t>
        </is>
      </c>
      <c r="B8" s="6">
        <f>IF(ISNUMBER(B5),EDATE(B5,12),"導入した日を入れると出ます")</f>
        <v/>
      </c>
    </row>
    <row r="9" ht="16" customHeight="1">
      <c r="A9" s="7" t="inlineStr">
        <is>
          <t>日付は「2026/10/1」のように入れてください。</t>
        </is>
      </c>
    </row>
    <row r="11" ht="22" customHeight="1">
      <c r="A11" s="8" t="inlineStr">
        <is>
          <t>使い方</t>
        </is>
      </c>
    </row>
    <row r="12" ht="46" customHeight="1">
      <c r="A12" s="9" t="inlineStr">
        <is>
          <t>手順 1</t>
        </is>
      </c>
      <c r="B12" s="10" t="inlineStr">
        <is>
          <t>「試算の見込み」のシートに、導入前に試算シートで出した数字を写します。試算をしていないときは、空けたままで構いません。</t>
        </is>
      </c>
    </row>
    <row r="13" ht="46" customHeight="1">
      <c r="A13" s="9" t="inlineStr">
        <is>
          <t>手順 2</t>
        </is>
      </c>
      <c r="B13" s="10" t="inlineStr">
        <is>
          <t>3か月後と1年後に、「実績（数字）」のシートへ、その期間の作業の回数・1回の時間・外へ払った費用を書き込みます。おおよその数で構いません。</t>
        </is>
      </c>
    </row>
    <row r="14" ht="46" customHeight="1">
      <c r="A14" s="9" t="inlineStr">
        <is>
          <t>手順 3</t>
        </is>
      </c>
      <c r="B14" s="10" t="inlineStr">
        <is>
          <t>気づいたことや、利用者・スタッフの声は、その都度「声と気づきのメモ」に書き残します。</t>
        </is>
      </c>
    </row>
    <row r="15" ht="46" customHeight="1">
      <c r="A15" s="9" t="inlineStr">
        <is>
          <t>手順 4</t>
        </is>
      </c>
      <c r="B15" s="10" t="inlineStr">
        <is>
          <t>「まとめ」のシートを印刷して、社内への報告や、次の拠点に広げるときの稟議に添えてください。</t>
        </is>
      </c>
    </row>
    <row r="17" ht="22" customHeight="1">
      <c r="A17" s="8" t="inlineStr">
        <is>
          <t>ご注意</t>
        </is>
      </c>
    </row>
    <row r="18" ht="30" customHeight="1">
      <c r="A18" s="11" t="inlineStr">
        <is>
          <t>・イベント（入室の記録）の CSV には、解錠に使った暗証番号がそのまま入っています。CSV はこのシートに貼らず、手元で絞り込んで件数だけを書き込んでください。</t>
        </is>
      </c>
    </row>
    <row r="19" ht="30" customHeight="1">
      <c r="A19" s="12" t="inlineStr">
        <is>
          <t>・「声と気づきのメモ」には、名前ではなく立場（入居者・利用者、スタッフ、業者など）を書いてください。報告や稟議に添えて社内で回しやすくなります。</t>
        </is>
      </c>
    </row>
    <row r="20" ht="30" customHeight="1">
      <c r="A20" s="12" t="inlineStr">
        <is>
          <t>・このシートの金額は、書き込んだ数字から出した目安です。</t>
        </is>
      </c>
    </row>
    <row r="21" ht="30" customHeight="1">
      <c r="A21" s="12" t="inlineStr">
        <is>
          <t>・このシートには、暗証番号やログインのパスワードを書かないでください。</t>
        </is>
      </c>
    </row>
  </sheetData>
  <mergeCells count="9">
    <mergeCell ref="A20:B20"/>
    <mergeCell ref="A21:B21"/>
    <mergeCell ref="A2:B2"/>
    <mergeCell ref="A19:B19"/>
    <mergeCell ref="A11:B11"/>
    <mergeCell ref="A1:B1"/>
    <mergeCell ref="A17:B17"/>
    <mergeCell ref="A9:B9"/>
    <mergeCell ref="A18:B18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</cols>
  <sheetData>
    <row r="1" ht="30" customHeight="1">
      <c r="A1" s="1" t="inlineStr">
        <is>
          <t>試算の見込み</t>
        </is>
      </c>
    </row>
    <row r="2" ht="34" customHeight="1">
      <c r="A2" s="2" t="inlineStr">
        <is>
          <t>導入の前に、試算シートの「まとめ」で出した数字を写します。試算をしていないときは、空けたままで構いません。</t>
        </is>
      </c>
    </row>
    <row r="4" ht="24" customHeight="1">
      <c r="A4" s="13" t="inlineStr"/>
      <c r="B4" s="14" t="inlineStr">
        <is>
          <t>いま（導入前）</t>
        </is>
      </c>
      <c r="C4" s="14" t="inlineStr">
        <is>
          <t>導入したあとの見込み</t>
        </is>
      </c>
    </row>
    <row r="5" ht="26" customHeight="1">
      <c r="A5" s="15" t="inlineStr">
        <is>
          <t>月あたりの時間</t>
        </is>
      </c>
      <c r="B5" s="16" t="n"/>
      <c r="C5" s="16" t="n"/>
    </row>
    <row r="6" ht="26" customHeight="1">
      <c r="A6" s="15" t="inlineStr">
        <is>
          <t>月あたりの費用</t>
        </is>
      </c>
      <c r="B6" s="17" t="n"/>
      <c r="C6" s="17" t="n"/>
    </row>
    <row r="8" ht="30" customHeight="1">
      <c r="A8" s="18" t="inlineStr">
        <is>
          <t>初期費用（本体・工事などの合計。お見積書の金額）</t>
        </is>
      </c>
      <c r="B8" s="17" t="n"/>
      <c r="C8" s="19" t="n"/>
    </row>
    <row r="9" ht="30" customHeight="1">
      <c r="A9" s="18" t="inlineStr">
        <is>
          <t>クラウドの月額利用料（お見積書の金額）</t>
        </is>
      </c>
      <c r="B9" s="17" t="n"/>
      <c r="C9" s="19" t="n"/>
    </row>
    <row r="11" ht="16" customHeight="1">
      <c r="A11" s="7" t="inlineStr">
        <is>
          <t>・月あたりの時間と費用は、試算シートの「まとめ」の「いま」と「導入したあと」の列から写します。</t>
        </is>
      </c>
    </row>
    <row r="12" ht="30" customHeight="1">
      <c r="A12" s="7" t="inlineStr">
        <is>
          <t>・初期費用とクラウドの月額利用料は、実績の計算にも使います。試算をしていないときも、ここには書き込んでください。</t>
        </is>
      </c>
    </row>
  </sheetData>
  <mergeCells count="6">
    <mergeCell ref="A11:C11"/>
    <mergeCell ref="A1:C1"/>
    <mergeCell ref="A12:C12"/>
    <mergeCell ref="B9:C9"/>
    <mergeCell ref="B8:C8"/>
    <mergeCell ref="A2:C2"/>
  </mergeCells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selection activeCell="A1" sqref="A1"/>
    </sheetView>
  </sheetViews>
  <sheetFormatPr baseColWidth="8" defaultRowHeight="15"/>
  <cols>
    <col width="40" customWidth="1" min="1" max="1"/>
    <col width="8" customWidth="1" min="2" max="2"/>
    <col width="9" customWidth="1" min="3" max="3"/>
    <col width="11" customWidth="1" min="4" max="4"/>
    <col width="10" customWidth="1" min="5" max="5"/>
    <col width="12" customWidth="1" min="6" max="6"/>
    <col width="8" customWidth="1" min="7" max="7"/>
    <col width="9" customWidth="1" min="8" max="8"/>
    <col width="11" customWidth="1" min="9" max="9"/>
    <col width="10" customWidth="1" min="10" max="10"/>
    <col width="12" customWidth="1" min="11" max="11"/>
  </cols>
  <sheetData>
    <row r="1" ht="30" customHeight="1">
      <c r="A1" s="1" t="inlineStr">
        <is>
          <t>実績（数字）</t>
        </is>
      </c>
    </row>
    <row r="2" ht="34" customHeight="1">
      <c r="A2" s="2" t="inlineStr">
        <is>
          <t>導入して3か月後と1年後に、その期間の回数・1回の時間・外へ払った費用を書き込みます。回数は、期間の合計（3か月分・12か月分）で書き込みます。おおよその数で構いません。</t>
        </is>
      </c>
    </row>
    <row r="4" ht="24" customHeight="1">
      <c r="A4" s="18" t="inlineStr">
        <is>
          <t>作業をする人の時給（円）</t>
        </is>
      </c>
      <c r="B4" s="20" t="n"/>
      <c r="C4" s="19" t="n"/>
    </row>
    <row r="6" ht="22" customHeight="1">
      <c r="A6" s="13" t="inlineStr"/>
      <c r="B6" s="14" t="inlineStr">
        <is>
          <t>3か月後（導入から3か月間）</t>
        </is>
      </c>
      <c r="C6" s="21" t="n"/>
      <c r="D6" s="21" t="n"/>
      <c r="E6" s="21" t="n"/>
      <c r="F6" s="19" t="n"/>
      <c r="G6" s="14" t="inlineStr">
        <is>
          <t>1年後（導入から12か月間）</t>
        </is>
      </c>
      <c r="H6" s="21" t="n"/>
      <c r="I6" s="21" t="n"/>
      <c r="J6" s="21" t="n"/>
      <c r="K6" s="19" t="n"/>
    </row>
    <row r="7" ht="32" customHeight="1">
      <c r="A7" s="22" t="inlineStr">
        <is>
          <t>作業</t>
        </is>
      </c>
      <c r="B7" s="22" t="inlineStr">
        <is>
          <t>回数</t>
        </is>
      </c>
      <c r="C7" s="22" t="inlineStr">
        <is>
          <t>1回の時間
（分）</t>
        </is>
      </c>
      <c r="D7" s="22" t="inlineStr">
        <is>
          <t>外へ払った
費用（円）</t>
        </is>
      </c>
      <c r="E7" s="22" t="inlineStr">
        <is>
          <t>時間の
合計</t>
        </is>
      </c>
      <c r="F7" s="22" t="inlineStr">
        <is>
          <t>費用の
合計</t>
        </is>
      </c>
      <c r="G7" s="22" t="inlineStr">
        <is>
          <t>回数</t>
        </is>
      </c>
      <c r="H7" s="22" t="inlineStr">
        <is>
          <t>1回の時間
（分）</t>
        </is>
      </c>
      <c r="I7" s="22" t="inlineStr">
        <is>
          <t>外へ払った
費用（円）</t>
        </is>
      </c>
      <c r="J7" s="22" t="inlineStr">
        <is>
          <t>時間の
合計</t>
        </is>
      </c>
      <c r="K7" s="22" t="inlineStr">
        <is>
          <t>費用の
合計</t>
        </is>
      </c>
    </row>
    <row r="8" ht="30" customHeight="1">
      <c r="A8" s="23" t="inlineStr">
        <is>
          <t>鍵の受け渡し・番号の発行と案内（入居・利用開始・入社など）</t>
        </is>
      </c>
      <c r="B8" s="20" t="n"/>
      <c r="C8" s="20" t="n"/>
      <c r="D8" s="20" t="n"/>
      <c r="E8" s="24">
        <f>N(B8)*N(C8)/60</f>
        <v/>
      </c>
      <c r="F8" s="25">
        <f>N(B8)*(N(C8)/60*N($B$4)+N(D8))</f>
        <v/>
      </c>
      <c r="G8" s="20" t="n"/>
      <c r="H8" s="20" t="n"/>
      <c r="I8" s="20" t="n"/>
      <c r="J8" s="24">
        <f>N(G8)*N(H8)/60</f>
        <v/>
      </c>
      <c r="K8" s="25">
        <f>N(G8)*(N(H8)/60*N($B$4)+N(I8))</f>
        <v/>
      </c>
    </row>
    <row r="9" ht="30" customHeight="1">
      <c r="A9" s="23" t="inlineStr">
        <is>
          <t>鍵の返却・回収（退去・利用終了・退職など）</t>
        </is>
      </c>
      <c r="B9" s="20" t="n"/>
      <c r="C9" s="20" t="n"/>
      <c r="D9" s="20" t="n"/>
      <c r="E9" s="24">
        <f>N(B9)*N(C9)/60</f>
        <v/>
      </c>
      <c r="F9" s="25">
        <f>N(B9)*(N(C9)/60*N($B$4)+N(D9))</f>
        <v/>
      </c>
      <c r="G9" s="20" t="n"/>
      <c r="H9" s="20" t="n"/>
      <c r="I9" s="20" t="n"/>
      <c r="J9" s="24">
        <f>N(G9)*N(H9)/60</f>
        <v/>
      </c>
      <c r="K9" s="25">
        <f>N(G9)*(N(H9)/60*N($B$4)+N(I9))</f>
        <v/>
      </c>
    </row>
    <row r="10" ht="30" customHeight="1">
      <c r="A10" s="23" t="inlineStr">
        <is>
          <t>業者・来客への鍵の貸し出し・番号の発行（清掃・点検・工事など）</t>
        </is>
      </c>
      <c r="B10" s="20" t="n"/>
      <c r="C10" s="20" t="n"/>
      <c r="D10" s="20" t="n"/>
      <c r="E10" s="24">
        <f>N(B10)*N(C10)/60</f>
        <v/>
      </c>
      <c r="F10" s="25">
        <f>N(B10)*(N(C10)/60*N($B$4)+N(D10))</f>
        <v/>
      </c>
      <c r="G10" s="20" t="n"/>
      <c r="H10" s="20" t="n"/>
      <c r="I10" s="20" t="n"/>
      <c r="J10" s="24">
        <f>N(G10)*N(H10)/60</f>
        <v/>
      </c>
      <c r="K10" s="25">
        <f>N(G10)*(N(H10)/60*N($B$4)+N(I10))</f>
        <v/>
      </c>
    </row>
    <row r="11" ht="30" customHeight="1">
      <c r="A11" s="23" t="inlineStr">
        <is>
          <t>夜間・休日の解錠の立ち会い（締め出し・急な来訪など）</t>
        </is>
      </c>
      <c r="B11" s="20" t="n"/>
      <c r="C11" s="20" t="n"/>
      <c r="D11" s="20" t="n"/>
      <c r="E11" s="24">
        <f>N(B11)*N(C11)/60</f>
        <v/>
      </c>
      <c r="F11" s="25">
        <f>N(B11)*(N(C11)/60*N($B$4)+N(D11))</f>
        <v/>
      </c>
      <c r="G11" s="20" t="n"/>
      <c r="H11" s="20" t="n"/>
      <c r="I11" s="20" t="n"/>
      <c r="J11" s="24">
        <f>N(G11)*N(H11)/60</f>
        <v/>
      </c>
      <c r="K11" s="25">
        <f>N(G11)*(N(H11)/60*N($B$4)+N(I11))</f>
        <v/>
      </c>
    </row>
    <row r="12" ht="30" customHeight="1">
      <c r="A12" s="23" t="inlineStr">
        <is>
          <t>鍵の台帳の記入・照合、入室の記録の確認</t>
        </is>
      </c>
      <c r="B12" s="20" t="n"/>
      <c r="C12" s="20" t="n"/>
      <c r="D12" s="20" t="n"/>
      <c r="E12" s="24">
        <f>N(B12)*N(C12)/60</f>
        <v/>
      </c>
      <c r="F12" s="25">
        <f>N(B12)*(N(C12)/60*N($B$4)+N(D12))</f>
        <v/>
      </c>
      <c r="G12" s="20" t="n"/>
      <c r="H12" s="20" t="n"/>
      <c r="I12" s="20" t="n"/>
      <c r="J12" s="24">
        <f>N(G12)*N(H12)/60</f>
        <v/>
      </c>
      <c r="K12" s="25">
        <f>N(G12)*(N(H12)/60*N($B$4)+N(I12))</f>
        <v/>
      </c>
    </row>
    <row r="13" ht="30" customHeight="1">
      <c r="A13" s="23" t="inlineStr">
        <is>
          <t>利用者からの問い合わせ・トラブルの対応（開かない、番号を忘れた など）</t>
        </is>
      </c>
      <c r="B13" s="20" t="n"/>
      <c r="C13" s="20" t="n"/>
      <c r="D13" s="20" t="n"/>
      <c r="E13" s="24">
        <f>N(B13)*N(C13)/60</f>
        <v/>
      </c>
      <c r="F13" s="25">
        <f>N(B13)*(N(C13)/60*N($B$4)+N(D13))</f>
        <v/>
      </c>
      <c r="G13" s="20" t="n"/>
      <c r="H13" s="20" t="n"/>
      <c r="I13" s="20" t="n"/>
      <c r="J13" s="24">
        <f>N(G13)*N(H13)/60</f>
        <v/>
      </c>
      <c r="K13" s="25">
        <f>N(G13)*(N(H13)/60*N($B$4)+N(I13))</f>
        <v/>
      </c>
    </row>
    <row r="14" ht="30" customHeight="1">
      <c r="A14" s="23" t="inlineStr">
        <is>
          <t>鍵の紛失・未返却によるシリンダーの交換</t>
        </is>
      </c>
      <c r="B14" s="20" t="n"/>
      <c r="C14" s="20" t="n"/>
      <c r="D14" s="20" t="n"/>
      <c r="E14" s="24">
        <f>N(B14)*N(C14)/60</f>
        <v/>
      </c>
      <c r="F14" s="25">
        <f>N(B14)*(N(C14)/60*N($B$4)+N(D14))</f>
        <v/>
      </c>
      <c r="G14" s="20" t="n"/>
      <c r="H14" s="20" t="n"/>
      <c r="I14" s="20" t="n"/>
      <c r="J14" s="24">
        <f>N(G14)*N(H14)/60</f>
        <v/>
      </c>
      <c r="K14" s="25">
        <f>N(G14)*(N(H14)/60*N($B$4)+N(I14))</f>
        <v/>
      </c>
    </row>
    <row r="15" ht="30" customHeight="1">
      <c r="A15" s="23" t="inlineStr">
        <is>
          <t>合鍵の作成</t>
        </is>
      </c>
      <c r="B15" s="20" t="n"/>
      <c r="C15" s="20" t="n"/>
      <c r="D15" s="20" t="n"/>
      <c r="E15" s="24">
        <f>N(B15)*N(C15)/60</f>
        <v/>
      </c>
      <c r="F15" s="25">
        <f>N(B15)*(N(C15)/60*N($B$4)+N(D15))</f>
        <v/>
      </c>
      <c r="G15" s="20" t="n"/>
      <c r="H15" s="20" t="n"/>
      <c r="I15" s="20" t="n"/>
      <c r="J15" s="24">
        <f>N(G15)*N(H15)/60</f>
        <v/>
      </c>
      <c r="K15" s="25">
        <f>N(G15)*(N(H15)/60*N($B$4)+N(I15))</f>
        <v/>
      </c>
    </row>
    <row r="16" ht="30" customHeight="1">
      <c r="A16" s="23" t="inlineStr">
        <is>
          <t>電池の交換</t>
        </is>
      </c>
      <c r="B16" s="20" t="n"/>
      <c r="C16" s="20" t="n"/>
      <c r="D16" s="20" t="n"/>
      <c r="E16" s="24">
        <f>N(B16)*N(C16)/60</f>
        <v/>
      </c>
      <c r="F16" s="25">
        <f>N(B16)*(N(C16)/60*N($B$4)+N(D16))</f>
        <v/>
      </c>
      <c r="G16" s="20" t="n"/>
      <c r="H16" s="20" t="n"/>
      <c r="I16" s="20" t="n"/>
      <c r="J16" s="24">
        <f>N(G16)*N(H16)/60</f>
        <v/>
      </c>
      <c r="K16" s="25">
        <f>N(G16)*(N(H16)/60*N($B$4)+N(I16))</f>
        <v/>
      </c>
    </row>
    <row r="17" ht="30" customHeight="1">
      <c r="A17" s="23" t="inlineStr">
        <is>
          <t>その他（自由に書き込む）</t>
        </is>
      </c>
      <c r="B17" s="20" t="n"/>
      <c r="C17" s="20" t="n"/>
      <c r="D17" s="20" t="n"/>
      <c r="E17" s="24">
        <f>N(B17)*N(C17)/60</f>
        <v/>
      </c>
      <c r="F17" s="25">
        <f>N(B17)*(N(C17)/60*N($B$4)+N(D17))</f>
        <v/>
      </c>
      <c r="G17" s="20" t="n"/>
      <c r="H17" s="20" t="n"/>
      <c r="I17" s="20" t="n"/>
      <c r="J17" s="24">
        <f>N(G17)*N(H17)/60</f>
        <v/>
      </c>
      <c r="K17" s="25">
        <f>N(G17)*(N(H17)/60*N($B$4)+N(I17))</f>
        <v/>
      </c>
    </row>
    <row r="18" ht="26" customHeight="1">
      <c r="A18" s="15" t="inlineStr">
        <is>
          <t>期間の合計</t>
        </is>
      </c>
      <c r="B18" s="26" t="n"/>
      <c r="C18" s="26" t="n"/>
      <c r="D18" s="26" t="n"/>
      <c r="E18" s="27">
        <f>SUM(E8:E17)</f>
        <v/>
      </c>
      <c r="F18" s="28">
        <f>SUM(F8:F17)</f>
        <v/>
      </c>
      <c r="G18" s="26" t="n"/>
      <c r="H18" s="26" t="n"/>
      <c r="I18" s="26" t="n"/>
      <c r="J18" s="27">
        <f>SUM(J8:J17)</f>
        <v/>
      </c>
      <c r="K18" s="28">
        <f>SUM(K8:K17)</f>
        <v/>
      </c>
    </row>
    <row r="20" ht="22" customHeight="1">
      <c r="A20" s="8" t="inlineStr">
        <is>
          <t>参考：イベント（入室の記録）から数える件数</t>
        </is>
      </c>
    </row>
    <row r="21" ht="30" customHeight="1">
      <c r="A21" s="7" t="inlineStr">
        <is>
          <t>クラウド管理画面の「レポート」→「イベント」で、期間を絞り込んで CSV に出し、手元の Excel で数えます。CSV には暗証番号が入るので、このシートには貼らないでください。</t>
        </is>
      </c>
    </row>
    <row r="22">
      <c r="A22" s="13" t="inlineStr"/>
      <c r="B22" s="29" t="inlineStr">
        <is>
          <t>3か月後</t>
        </is>
      </c>
      <c r="C22" s="21" t="n"/>
      <c r="D22" s="21" t="n"/>
      <c r="E22" s="21" t="n"/>
      <c r="F22" s="19" t="n"/>
      <c r="G22" s="29" t="inlineStr">
        <is>
          <t>1年後</t>
        </is>
      </c>
      <c r="H22" s="21" t="n"/>
      <c r="I22" s="21" t="n"/>
      <c r="J22" s="21" t="n"/>
      <c r="K22" s="19" t="n"/>
    </row>
    <row r="23" ht="24" customHeight="1">
      <c r="A23" s="23" t="inlineStr">
        <is>
          <t>解錠の件数（利用された回数）</t>
        </is>
      </c>
      <c r="B23" s="20" t="n"/>
      <c r="C23" s="21" t="n"/>
      <c r="D23" s="21" t="n"/>
      <c r="E23" s="21" t="n"/>
      <c r="F23" s="19" t="n"/>
      <c r="G23" s="20" t="n"/>
      <c r="H23" s="21" t="n"/>
      <c r="I23" s="21" t="n"/>
      <c r="J23" s="21" t="n"/>
      <c r="K23" s="19" t="n"/>
    </row>
    <row r="24" ht="24" customHeight="1">
      <c r="A24" s="23" t="inlineStr">
        <is>
          <t>アクセスが拒否された件数（番号の打ち間違いなど）</t>
        </is>
      </c>
      <c r="B24" s="20" t="n"/>
      <c r="C24" s="21" t="n"/>
      <c r="D24" s="21" t="n"/>
      <c r="E24" s="21" t="n"/>
      <c r="F24" s="19" t="n"/>
      <c r="G24" s="20" t="n"/>
      <c r="H24" s="21" t="n"/>
      <c r="I24" s="21" t="n"/>
      <c r="J24" s="21" t="n"/>
      <c r="K24" s="19" t="n"/>
    </row>
    <row r="25" ht="24" customHeight="1">
      <c r="A25" s="23" t="inlineStr">
        <is>
          <t>電池交換の件数</t>
        </is>
      </c>
      <c r="B25" s="20" t="n"/>
      <c r="C25" s="21" t="n"/>
      <c r="D25" s="21" t="n"/>
      <c r="E25" s="21" t="n"/>
      <c r="F25" s="19" t="n"/>
      <c r="G25" s="20" t="n"/>
      <c r="H25" s="21" t="n"/>
      <c r="I25" s="21" t="n"/>
      <c r="J25" s="21" t="n"/>
      <c r="K25" s="19" t="n"/>
    </row>
  </sheetData>
  <mergeCells count="15">
    <mergeCell ref="B6:F6"/>
    <mergeCell ref="A20:K20"/>
    <mergeCell ref="A21:K21"/>
    <mergeCell ref="B24:F24"/>
    <mergeCell ref="G24:K24"/>
    <mergeCell ref="B25:F25"/>
    <mergeCell ref="A2:K2"/>
    <mergeCell ref="G25:K25"/>
    <mergeCell ref="B23:F23"/>
    <mergeCell ref="B22:F22"/>
    <mergeCell ref="G22:K22"/>
    <mergeCell ref="G23:K23"/>
    <mergeCell ref="G6:K6"/>
    <mergeCell ref="A1:K1"/>
    <mergeCell ref="B4:C4"/>
  </mergeCells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3" customWidth="1" min="3" max="3"/>
    <col width="44" customWidth="1" min="4" max="4"/>
    <col width="26" customWidth="1" min="5" max="5"/>
    <col width="9" customWidth="1" min="6" max="6"/>
  </cols>
  <sheetData>
    <row r="1" ht="30" customHeight="1">
      <c r="A1" s="1" t="inlineStr">
        <is>
          <t>声と気づきのメモ</t>
        </is>
      </c>
    </row>
    <row r="2" ht="34" customHeight="1">
      <c r="A2" s="2" t="inlineStr">
        <is>
          <t>利用者・スタッフ・業者などの声や、運用していて気づいたことを、その都度1行ずつ書き残します。名前ではなく立場を書いてください。</t>
        </is>
      </c>
    </row>
    <row r="4" ht="32" customHeight="1">
      <c r="A4" s="29" t="inlineStr">
        <is>
          <t>日付</t>
        </is>
      </c>
      <c r="B4" s="29" t="inlineStr">
        <is>
          <t>誰の声か</t>
        </is>
      </c>
      <c r="C4" s="29" t="inlineStr">
        <is>
          <t>種類</t>
        </is>
      </c>
      <c r="D4" s="29" t="inlineStr">
        <is>
          <t>内容</t>
        </is>
      </c>
      <c r="E4" s="29" t="inlineStr">
        <is>
          <t>どう対応したか</t>
        </is>
      </c>
      <c r="F4" s="29" t="inlineStr">
        <is>
          <t>まとめに
載せる</t>
        </is>
      </c>
    </row>
    <row r="5" ht="34" customHeight="1">
      <c r="A5" s="30" t="inlineStr">
        <is>
          <t>例</t>
        </is>
      </c>
      <c r="B5" s="30" t="inlineStr">
        <is>
          <t>スタッフ</t>
        </is>
      </c>
      <c r="C5" s="30" t="inlineStr">
        <is>
          <t>よかったこと</t>
        </is>
      </c>
      <c r="D5" s="31" t="inlineStr">
        <is>
          <t>（例）夜間の締め出しで呼び出されることがなくなった</t>
        </is>
      </c>
      <c r="E5" s="31" t="inlineStr"/>
      <c r="F5" s="30" t="inlineStr">
        <is>
          <t>載せる</t>
        </is>
      </c>
    </row>
    <row r="6" ht="34" customHeight="1">
      <c r="A6" s="30" t="inlineStr">
        <is>
          <t>例</t>
        </is>
      </c>
      <c r="B6" s="30" t="inlineStr">
        <is>
          <t>入居者・利用者</t>
        </is>
      </c>
      <c r="C6" s="30" t="inlineStr">
        <is>
          <t>困ったこと</t>
        </is>
      </c>
      <c r="D6" s="31" t="inlineStr">
        <is>
          <t>（例）番号を忘れて入れなかった。管理人に電話して番号を確かめた</t>
        </is>
      </c>
      <c r="E6" s="31" t="inlineStr">
        <is>
          <t>（例）入居時の案内に、番号の控え方を書き足した</t>
        </is>
      </c>
      <c r="F6" s="30" t="inlineStr"/>
    </row>
    <row r="7" ht="30" customHeight="1">
      <c r="A7" s="32" t="n"/>
      <c r="B7" s="33" t="n"/>
      <c r="C7" s="33" t="n"/>
      <c r="D7" s="23" t="n"/>
      <c r="E7" s="23" t="n"/>
      <c r="F7" s="33" t="n"/>
    </row>
    <row r="8" ht="30" customHeight="1">
      <c r="A8" s="32" t="n"/>
      <c r="B8" s="33" t="n"/>
      <c r="C8" s="33" t="n"/>
      <c r="D8" s="23" t="n"/>
      <c r="E8" s="23" t="n"/>
      <c r="F8" s="33" t="n"/>
    </row>
    <row r="9" ht="30" customHeight="1">
      <c r="A9" s="32" t="n"/>
      <c r="B9" s="33" t="n"/>
      <c r="C9" s="33" t="n"/>
      <c r="D9" s="23" t="n"/>
      <c r="E9" s="23" t="n"/>
      <c r="F9" s="33" t="n"/>
    </row>
    <row r="10" ht="30" customHeight="1">
      <c r="A10" s="32" t="n"/>
      <c r="B10" s="33" t="n"/>
      <c r="C10" s="33" t="n"/>
      <c r="D10" s="23" t="n"/>
      <c r="E10" s="23" t="n"/>
      <c r="F10" s="33" t="n"/>
    </row>
    <row r="11" ht="30" customHeight="1">
      <c r="A11" s="32" t="n"/>
      <c r="B11" s="33" t="n"/>
      <c r="C11" s="33" t="n"/>
      <c r="D11" s="23" t="n"/>
      <c r="E11" s="23" t="n"/>
      <c r="F11" s="33" t="n"/>
    </row>
    <row r="12" ht="30" customHeight="1">
      <c r="A12" s="32" t="n"/>
      <c r="B12" s="33" t="n"/>
      <c r="C12" s="33" t="n"/>
      <c r="D12" s="23" t="n"/>
      <c r="E12" s="23" t="n"/>
      <c r="F12" s="33" t="n"/>
    </row>
    <row r="13" ht="30" customHeight="1">
      <c r="A13" s="32" t="n"/>
      <c r="B13" s="33" t="n"/>
      <c r="C13" s="33" t="n"/>
      <c r="D13" s="23" t="n"/>
      <c r="E13" s="23" t="n"/>
      <c r="F13" s="33" t="n"/>
    </row>
    <row r="14" ht="30" customHeight="1">
      <c r="A14" s="32" t="n"/>
      <c r="B14" s="33" t="n"/>
      <c r="C14" s="33" t="n"/>
      <c r="D14" s="23" t="n"/>
      <c r="E14" s="23" t="n"/>
      <c r="F14" s="33" t="n"/>
    </row>
    <row r="15" ht="30" customHeight="1">
      <c r="A15" s="32" t="n"/>
      <c r="B15" s="33" t="n"/>
      <c r="C15" s="33" t="n"/>
      <c r="D15" s="23" t="n"/>
      <c r="E15" s="23" t="n"/>
      <c r="F15" s="33" t="n"/>
    </row>
    <row r="16" ht="30" customHeight="1">
      <c r="A16" s="32" t="n"/>
      <c r="B16" s="33" t="n"/>
      <c r="C16" s="33" t="n"/>
      <c r="D16" s="23" t="n"/>
      <c r="E16" s="23" t="n"/>
      <c r="F16" s="33" t="n"/>
    </row>
    <row r="17" ht="30" customHeight="1">
      <c r="A17" s="32" t="n"/>
      <c r="B17" s="33" t="n"/>
      <c r="C17" s="33" t="n"/>
      <c r="D17" s="23" t="n"/>
      <c r="E17" s="23" t="n"/>
      <c r="F17" s="33" t="n"/>
    </row>
    <row r="18" ht="30" customHeight="1">
      <c r="A18" s="32" t="n"/>
      <c r="B18" s="33" t="n"/>
      <c r="C18" s="33" t="n"/>
      <c r="D18" s="23" t="n"/>
      <c r="E18" s="23" t="n"/>
      <c r="F18" s="33" t="n"/>
    </row>
    <row r="19" ht="30" customHeight="1">
      <c r="A19" s="32" t="n"/>
      <c r="B19" s="33" t="n"/>
      <c r="C19" s="33" t="n"/>
      <c r="D19" s="23" t="n"/>
      <c r="E19" s="23" t="n"/>
      <c r="F19" s="33" t="n"/>
    </row>
    <row r="20" ht="30" customHeight="1">
      <c r="A20" s="32" t="n"/>
      <c r="B20" s="33" t="n"/>
      <c r="C20" s="33" t="n"/>
      <c r="D20" s="23" t="n"/>
      <c r="E20" s="23" t="n"/>
      <c r="F20" s="33" t="n"/>
    </row>
    <row r="21" ht="30" customHeight="1">
      <c r="A21" s="32" t="n"/>
      <c r="B21" s="33" t="n"/>
      <c r="C21" s="33" t="n"/>
      <c r="D21" s="23" t="n"/>
      <c r="E21" s="23" t="n"/>
      <c r="F21" s="33" t="n"/>
    </row>
    <row r="22" ht="30" customHeight="1">
      <c r="A22" s="32" t="n"/>
      <c r="B22" s="33" t="n"/>
      <c r="C22" s="33" t="n"/>
      <c r="D22" s="23" t="n"/>
      <c r="E22" s="23" t="n"/>
      <c r="F22" s="33" t="n"/>
    </row>
    <row r="23" ht="30" customHeight="1">
      <c r="A23" s="32" t="n"/>
      <c r="B23" s="33" t="n"/>
      <c r="C23" s="33" t="n"/>
      <c r="D23" s="23" t="n"/>
      <c r="E23" s="23" t="n"/>
      <c r="F23" s="33" t="n"/>
    </row>
    <row r="24" ht="30" customHeight="1">
      <c r="A24" s="32" t="n"/>
      <c r="B24" s="33" t="n"/>
      <c r="C24" s="33" t="n"/>
      <c r="D24" s="23" t="n"/>
      <c r="E24" s="23" t="n"/>
      <c r="F24" s="33" t="n"/>
    </row>
    <row r="25" ht="30" customHeight="1">
      <c r="A25" s="32" t="n"/>
      <c r="B25" s="33" t="n"/>
      <c r="C25" s="33" t="n"/>
      <c r="D25" s="23" t="n"/>
      <c r="E25" s="23" t="n"/>
      <c r="F25" s="33" t="n"/>
    </row>
    <row r="26" ht="30" customHeight="1">
      <c r="A26" s="32" t="n"/>
      <c r="B26" s="33" t="n"/>
      <c r="C26" s="33" t="n"/>
      <c r="D26" s="23" t="n"/>
      <c r="E26" s="23" t="n"/>
      <c r="F26" s="33" t="n"/>
    </row>
    <row r="27" ht="30" customHeight="1">
      <c r="A27" s="32" t="n"/>
      <c r="B27" s="33" t="n"/>
      <c r="C27" s="33" t="n"/>
      <c r="D27" s="23" t="n"/>
      <c r="E27" s="23" t="n"/>
      <c r="F27" s="33" t="n"/>
    </row>
    <row r="28" ht="30" customHeight="1">
      <c r="A28" s="32" t="n"/>
      <c r="B28" s="33" t="n"/>
      <c r="C28" s="33" t="n"/>
      <c r="D28" s="23" t="n"/>
      <c r="E28" s="23" t="n"/>
      <c r="F28" s="33" t="n"/>
    </row>
    <row r="29" ht="30" customHeight="1">
      <c r="A29" s="32" t="n"/>
      <c r="B29" s="33" t="n"/>
      <c r="C29" s="33" t="n"/>
      <c r="D29" s="23" t="n"/>
      <c r="E29" s="23" t="n"/>
      <c r="F29" s="33" t="n"/>
    </row>
    <row r="30" ht="30" customHeight="1">
      <c r="A30" s="32" t="n"/>
      <c r="B30" s="33" t="n"/>
      <c r="C30" s="33" t="n"/>
      <c r="D30" s="23" t="n"/>
      <c r="E30" s="23" t="n"/>
      <c r="F30" s="33" t="n"/>
    </row>
    <row r="31" ht="30" customHeight="1">
      <c r="A31" s="32" t="n"/>
      <c r="B31" s="33" t="n"/>
      <c r="C31" s="33" t="n"/>
      <c r="D31" s="23" t="n"/>
      <c r="E31" s="23" t="n"/>
      <c r="F31" s="33" t="n"/>
    </row>
    <row r="32" ht="30" customHeight="1">
      <c r="A32" s="32" t="n"/>
      <c r="B32" s="33" t="n"/>
      <c r="C32" s="33" t="n"/>
      <c r="D32" s="23" t="n"/>
      <c r="E32" s="23" t="n"/>
      <c r="F32" s="33" t="n"/>
    </row>
    <row r="33" ht="30" customHeight="1">
      <c r="A33" s="32" t="n"/>
      <c r="B33" s="33" t="n"/>
      <c r="C33" s="33" t="n"/>
      <c r="D33" s="23" t="n"/>
      <c r="E33" s="23" t="n"/>
      <c r="F33" s="33" t="n"/>
    </row>
    <row r="34" ht="30" customHeight="1">
      <c r="A34" s="32" t="n"/>
      <c r="B34" s="33" t="n"/>
      <c r="C34" s="33" t="n"/>
      <c r="D34" s="23" t="n"/>
      <c r="E34" s="23" t="n"/>
      <c r="F34" s="33" t="n"/>
    </row>
    <row r="35" ht="30" customHeight="1">
      <c r="A35" s="32" t="n"/>
      <c r="B35" s="33" t="n"/>
      <c r="C35" s="33" t="n"/>
      <c r="D35" s="23" t="n"/>
      <c r="E35" s="23" t="n"/>
      <c r="F35" s="33" t="n"/>
    </row>
    <row r="36" ht="30" customHeight="1">
      <c r="A36" s="32" t="n"/>
      <c r="B36" s="33" t="n"/>
      <c r="C36" s="33" t="n"/>
      <c r="D36" s="23" t="n"/>
      <c r="E36" s="23" t="n"/>
      <c r="F36" s="33" t="n"/>
    </row>
  </sheetData>
  <mergeCells count="2">
    <mergeCell ref="A2:F2"/>
    <mergeCell ref="A1:F1"/>
  </mergeCells>
  <dataValidations count="3">
    <dataValidation sqref="B7:B36" showDropDown="0" showInputMessage="0" showErrorMessage="0" allowBlank="1" type="list">
      <formula1>"入居者・利用者,スタッフ,業者,管理者,その他"</formula1>
    </dataValidation>
    <dataValidation sqref="C7:C36" showDropDown="0" showInputMessage="0" showErrorMessage="0" allowBlank="1" type="list">
      <formula1>"よかったこと,困ったこと,要望,その他"</formula1>
    </dataValidation>
    <dataValidation sqref="F7:F36" showDropDown="0" showInputMessage="0" showErrorMessage="0" allowBlank="1" type="list">
      <formula1>"載せる"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</cols>
  <sheetData>
    <row r="1" ht="30" customHeight="1">
      <c r="A1" s="1" t="inlineStr">
        <is>
          <t>導入後の効果の振り返り まとめ</t>
        </is>
      </c>
    </row>
    <row r="2" ht="34" customHeight="1">
      <c r="A2" s="2" t="inlineStr">
        <is>
          <t>「試算の見込み」「実績（数字）」「声と気づきのメモ」から出した目安です。社内への報告や、次の拠点に広げるときの稟議に添えてください。</t>
        </is>
      </c>
    </row>
    <row r="3">
      <c r="A3" s="34" t="inlineStr">
        <is>
          <t>施設：</t>
        </is>
      </c>
      <c r="B3" s="35">
        <f>IF('表紙と使い方'!B4="","",'表紙と使い方'!B4)</f>
        <v/>
      </c>
      <c r="C3" s="34" t="inlineStr">
        <is>
          <t>導入した日：</t>
        </is>
      </c>
      <c r="D3" s="36">
        <f>IF('表紙と使い方'!B5="","",'表紙と使い方'!B5)</f>
        <v/>
      </c>
    </row>
    <row r="5" ht="34" customHeight="1">
      <c r="A5" s="29" t="inlineStr"/>
      <c r="B5" s="29" t="inlineStr">
        <is>
          <t>導入前
（試算の「いま」）</t>
        </is>
      </c>
      <c r="C5" s="29" t="inlineStr">
        <is>
          <t>導入後の見込み
（試算）</t>
        </is>
      </c>
      <c r="D5" s="29" t="inlineStr">
        <is>
          <t>3か月後の実績</t>
        </is>
      </c>
      <c r="E5" s="29" t="inlineStr">
        <is>
          <t>1年後の実績</t>
        </is>
      </c>
    </row>
    <row r="6" ht="26" customHeight="1">
      <c r="A6" s="15" t="inlineStr">
        <is>
          <t>月あたりの時間</t>
        </is>
      </c>
      <c r="B6" s="37">
        <f>IF('試算の見込み'!B5="","",'試算の見込み'!B5)</f>
        <v/>
      </c>
      <c r="C6" s="37">
        <f>IF('試算の見込み'!C5="","",'試算の見込み'!C5)</f>
        <v/>
      </c>
      <c r="D6" s="24">
        <f>IF(COUNT('実績（数字）'!B8:B17)=0,"",'実績（数字）'!E18/3)</f>
        <v/>
      </c>
      <c r="E6" s="24">
        <f>IF(COUNT('実績（数字）'!G8:G17)=0,"",'実績（数字）'!J18/12)</f>
        <v/>
      </c>
    </row>
    <row r="7" ht="30" customHeight="1">
      <c r="A7" s="15" t="inlineStr">
        <is>
          <t>月あたりの費用（作業とクラウドの月額利用料）</t>
        </is>
      </c>
      <c r="B7" s="38">
        <f>IF('試算の見込み'!B6="","",'試算の見込み'!B6)</f>
        <v/>
      </c>
      <c r="C7" s="38">
        <f>IF('試算の見込み'!C6="","",'試算の見込み'!C6)</f>
        <v/>
      </c>
      <c r="D7" s="25">
        <f>IF(COUNT('実績（数字）'!B8:B17)=0,"",'実績（数字）'!F18/3+N('試算の見込み'!B9))</f>
        <v/>
      </c>
      <c r="E7" s="25">
        <f>IF(COUNT('実績（数字）'!G8:G17)=0,"",'実績（数字）'!K18/12+N('試算の見込み'!B9))</f>
        <v/>
      </c>
    </row>
    <row r="8" ht="26" customHeight="1">
      <c r="A8" s="15" t="inlineStr">
        <is>
          <t>年あたりの費用</t>
        </is>
      </c>
      <c r="B8" s="38">
        <f>IF(B7="","",B7*12)</f>
        <v/>
      </c>
      <c r="C8" s="38">
        <f>IF(C7="","",C7*12)</f>
        <v/>
      </c>
      <c r="D8" s="25">
        <f>IF(D7="","",D7*12)</f>
        <v/>
      </c>
      <c r="E8" s="25">
        <f>IF(E7="","",E7*12)</f>
        <v/>
      </c>
    </row>
    <row r="9" ht="30" customHeight="1">
      <c r="A9" s="15" t="inlineStr">
        <is>
          <t>導入前との差（年あたりに減った費用）</t>
        </is>
      </c>
      <c r="B9" s="39" t="inlineStr">
        <is>
          <t>―</t>
        </is>
      </c>
      <c r="C9" s="40">
        <f>IF(OR($B8="",C8=""),"",$B8-C8)</f>
        <v/>
      </c>
      <c r="D9" s="40">
        <f>IF(OR($B8="",D8=""),"",$B8-D8)</f>
        <v/>
      </c>
      <c r="E9" s="40">
        <f>IF(OR($B8="",E8=""),"",$B8-E8)</f>
        <v/>
      </c>
    </row>
    <row r="10" ht="30" customHeight="1">
      <c r="A10" s="15" t="inlineStr">
        <is>
          <t>見込みとの差（年あたり。+ は見込みより多く減った）</t>
        </is>
      </c>
      <c r="B10" s="39" t="inlineStr">
        <is>
          <t>―</t>
        </is>
      </c>
      <c r="C10" s="39" t="inlineStr">
        <is>
          <t>―</t>
        </is>
      </c>
      <c r="D10" s="25">
        <f>IF(OR($C8="",D8=""),"",$C8-D8)</f>
        <v/>
      </c>
      <c r="E10" s="25">
        <f>IF(OR($C8="",E8=""),"",$C8-E8)</f>
        <v/>
      </c>
    </row>
    <row r="11" ht="26" customHeight="1">
      <c r="A11" s="15" t="inlineStr">
        <is>
          <t>初期費用を回収できる年数の目安</t>
        </is>
      </c>
      <c r="B11" s="39" t="inlineStr">
        <is>
          <t>―</t>
        </is>
      </c>
      <c r="C11" s="41">
        <f>IF(OR(C9="",N('試算の見込み'!B8)=0),"",IF(C9&lt;=0,"出せません",ROUND(N('試算の見込み'!B8)/C9,1)&amp;" 年"))</f>
        <v/>
      </c>
      <c r="D11" s="41">
        <f>IF(OR(D9="",N('試算の見込み'!B8)=0),"",IF(D9&lt;=0,"出せません",ROUND(N('試算の見込み'!B8)/D9,1)&amp;" 年"))</f>
        <v/>
      </c>
      <c r="E11" s="41">
        <f>IF(OR(E9="",N('試算の見込み'!B8)=0),"",IF(E9&lt;=0,"出せません",ROUND(N('試算の見込み'!B8)/E9,1)&amp;" 年"))</f>
        <v/>
      </c>
    </row>
    <row r="12" ht="30" customHeight="1">
      <c r="A12" s="7" t="inlineStr">
        <is>
          <t>・導入前の数字は、試算の「いま」を使います。試算をしていないときは、差と回収年数は出ません。3か月後・1年後の実績は、期間の合計を月あたりに直しています。</t>
        </is>
      </c>
    </row>
    <row r="14" ht="22" customHeight="1">
      <c r="A14" s="8" t="inlineStr">
        <is>
          <t>声と気づき（「声と気づきのメモ」から数える）</t>
        </is>
      </c>
    </row>
    <row r="15">
      <c r="A15" s="29" t="inlineStr">
        <is>
          <t>種類</t>
        </is>
      </c>
      <c r="B15" s="29" t="inlineStr">
        <is>
          <t>件数</t>
        </is>
      </c>
      <c r="C15" s="29" t="inlineStr">
        <is>
          <t>うち「まとめに載せる」</t>
        </is>
      </c>
    </row>
    <row r="16">
      <c r="A16" s="26" t="inlineStr">
        <is>
          <t>よかったこと</t>
        </is>
      </c>
      <c r="B16" s="42">
        <f>COUNTIF('声と気づきのメモ'!C7:C36,"よかったこと")</f>
        <v/>
      </c>
      <c r="C16" s="42">
        <f>COUNTIFS('声と気づきのメモ'!C7:C36,"よかったこと",'声と気づきのメモ'!F7:F36,"載せる")</f>
        <v/>
      </c>
    </row>
    <row r="17">
      <c r="A17" s="26" t="inlineStr">
        <is>
          <t>困ったこと</t>
        </is>
      </c>
      <c r="B17" s="42">
        <f>COUNTIF('声と気づきのメモ'!C7:C36,"困ったこと")</f>
        <v/>
      </c>
      <c r="C17" s="42">
        <f>COUNTIFS('声と気づきのメモ'!C7:C36,"困ったこと",'声と気づきのメモ'!F7:F36,"載せる")</f>
        <v/>
      </c>
    </row>
    <row r="18">
      <c r="A18" s="26" t="inlineStr">
        <is>
          <t>要望</t>
        </is>
      </c>
      <c r="B18" s="42">
        <f>COUNTIF('声と気づきのメモ'!C7:C36,"要望")</f>
        <v/>
      </c>
      <c r="C18" s="42">
        <f>COUNTIFS('声と気づきのメモ'!C7:C36,"要望",'声と気づきのメモ'!F7:F36,"載せる")</f>
        <v/>
      </c>
    </row>
    <row r="19">
      <c r="A19" s="26" t="inlineStr">
        <is>
          <t>その他</t>
        </is>
      </c>
      <c r="B19" s="42">
        <f>COUNTIF('声と気づきのメモ'!C7:C36,"その他")</f>
        <v/>
      </c>
      <c r="C19" s="42">
        <f>COUNTIFS('声と気づきのメモ'!C7:C36,"その他",'声と気づきのメモ'!F7:F36,"載せる")</f>
        <v/>
      </c>
    </row>
    <row r="21" ht="22" customHeight="1">
      <c r="A21" s="8" t="inlineStr">
        <is>
          <t>伝えたいこと（「まとめに載せる」にしたメモから、3つまで書き写す）</t>
        </is>
      </c>
    </row>
    <row r="22" ht="40" customHeight="1">
      <c r="A22" s="43" t="inlineStr">
        <is>
          <t>1．</t>
        </is>
      </c>
      <c r="B22" s="44" t="n"/>
      <c r="C22" s="21" t="n"/>
      <c r="D22" s="21" t="n"/>
      <c r="E22" s="19" t="n"/>
    </row>
    <row r="23" ht="40" customHeight="1">
      <c r="A23" s="43" t="inlineStr">
        <is>
          <t>2．</t>
        </is>
      </c>
      <c r="B23" s="44" t="n"/>
      <c r="C23" s="21" t="n"/>
      <c r="D23" s="21" t="n"/>
      <c r="E23" s="19" t="n"/>
    </row>
    <row r="24" ht="40" customHeight="1">
      <c r="A24" s="43" t="inlineStr">
        <is>
          <t>3．</t>
        </is>
      </c>
      <c r="B24" s="44" t="n"/>
      <c r="C24" s="21" t="n"/>
      <c r="D24" s="21" t="n"/>
      <c r="E24" s="19" t="n"/>
    </row>
    <row r="26" ht="16" customHeight="1">
      <c r="A26" s="7" t="inlineStr">
        <is>
          <t>・金額は、書き込んだ数字から出した目安です。</t>
        </is>
      </c>
    </row>
  </sheetData>
  <mergeCells count="9">
    <mergeCell ref="A21:E21"/>
    <mergeCell ref="B23:E23"/>
    <mergeCell ref="A12:E12"/>
    <mergeCell ref="A26:E26"/>
    <mergeCell ref="A2:E2"/>
    <mergeCell ref="A1:E1"/>
    <mergeCell ref="B24:E24"/>
    <mergeCell ref="A14:E14"/>
    <mergeCell ref="B22:E22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2026-10-19T08:58:36Z</dcterms:created>
  <dcterms:modified xmlns:dcterms="http://purl.org/dc/terms/" xmlns:xsi="http://www.w3.org/2001/XMLSchema-instance" xsi:type="dcterms:W3CDTF">2026-10-19T08:58:36Z</dcterms:modified>
</cp:coreProperties>
</file>